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0425" tabRatio="500"/>
  </bookViews>
  <sheets>
    <sheet name="DATI SINTESI recap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9" i="1" l="1"/>
  <c r="D38" i="1"/>
  <c r="D30" i="1"/>
  <c r="D28" i="1"/>
  <c r="D15" i="1"/>
  <c r="D26" i="1"/>
  <c r="D6" i="1"/>
  <c r="D9" i="1" s="1"/>
  <c r="D12" i="1" l="1"/>
  <c r="D10" i="1"/>
  <c r="D7" i="1"/>
  <c r="F18" i="1"/>
  <c r="F13" i="1"/>
  <c r="F10" i="1"/>
  <c r="F7" i="1"/>
  <c r="H18" i="1"/>
  <c r="H13" i="1"/>
  <c r="H10" i="1"/>
  <c r="H7" i="1"/>
  <c r="F26" i="1"/>
  <c r="F6" i="1"/>
  <c r="F9" i="1" s="1"/>
  <c r="H26" i="1"/>
  <c r="H6" i="1"/>
  <c r="P26" i="1"/>
  <c r="N26" i="1"/>
  <c r="L26" i="1"/>
  <c r="J26" i="1"/>
  <c r="R21" i="1"/>
  <c r="R6" i="1"/>
  <c r="R9" i="1" s="1"/>
  <c r="R10" i="1" s="1"/>
  <c r="P6" i="1"/>
  <c r="P7" i="1" s="1"/>
  <c r="P9" i="1"/>
  <c r="P10" i="1" s="1"/>
  <c r="N6" i="1"/>
  <c r="N9" i="1" s="1"/>
  <c r="N10" i="1" s="1"/>
  <c r="L6" i="1"/>
  <c r="L9" i="1" s="1"/>
  <c r="J6" i="1"/>
  <c r="J7" i="1" s="1"/>
  <c r="D17" i="1" l="1"/>
  <c r="D18" i="1" s="1"/>
  <c r="D13" i="1"/>
  <c r="H9" i="1"/>
  <c r="F12" i="1"/>
  <c r="R7" i="1"/>
  <c r="N7" i="1"/>
  <c r="J9" i="1"/>
  <c r="J12" i="1" s="1"/>
  <c r="J15" i="1" s="1"/>
  <c r="J17" i="1" s="1"/>
  <c r="J18" i="1" s="1"/>
  <c r="L10" i="1"/>
  <c r="L12" i="1"/>
  <c r="R12" i="1"/>
  <c r="P12" i="1"/>
  <c r="N12" i="1"/>
  <c r="L7" i="1"/>
  <c r="H12" i="1" l="1"/>
  <c r="H15" i="1" s="1"/>
  <c r="H17" i="1" s="1"/>
  <c r="F15" i="1"/>
  <c r="F17" i="1" s="1"/>
  <c r="J10" i="1"/>
  <c r="J13" i="1"/>
  <c r="N15" i="1"/>
  <c r="N17" i="1" s="1"/>
  <c r="N18" i="1" s="1"/>
  <c r="N13" i="1"/>
  <c r="R15" i="1"/>
  <c r="R17" i="1" s="1"/>
  <c r="R18" i="1" s="1"/>
  <c r="R13" i="1"/>
  <c r="L15" i="1"/>
  <c r="L17" i="1" s="1"/>
  <c r="L18" i="1" s="1"/>
  <c r="L13" i="1"/>
  <c r="P13" i="1"/>
  <c r="P15" i="1"/>
  <c r="P17" i="1" s="1"/>
  <c r="P18" i="1" s="1"/>
</calcChain>
</file>

<file path=xl/sharedStrings.xml><?xml version="1.0" encoding="utf-8"?>
<sst xmlns="http://schemas.openxmlformats.org/spreadsheetml/2006/main" count="34" uniqueCount="34">
  <si>
    <t>REVENUES PER PERIOD</t>
  </si>
  <si>
    <t>Dati Economici</t>
  </si>
  <si>
    <t xml:space="preserve">Ricavi </t>
  </si>
  <si>
    <t>Costi operativi</t>
  </si>
  <si>
    <t>Valore Aggiunto</t>
  </si>
  <si>
    <t>valore aggiunto %</t>
  </si>
  <si>
    <t>Costo del personale</t>
  </si>
  <si>
    <t>EBITDA - MOL Margine Operativo Lordo</t>
  </si>
  <si>
    <t>ebitda %</t>
  </si>
  <si>
    <t>Ammortamenti e Accantonamenti</t>
  </si>
  <si>
    <t>EBIT -  Risultato operativo</t>
  </si>
  <si>
    <t>ebit %</t>
  </si>
  <si>
    <t>Oneri finanziari netti</t>
  </si>
  <si>
    <t>Risultato pre - tax</t>
  </si>
  <si>
    <t xml:space="preserve">Imposte </t>
  </si>
  <si>
    <t>Risultato netto periodo</t>
  </si>
  <si>
    <t>risultato %</t>
  </si>
  <si>
    <t>Dati Patrimoniali</t>
  </si>
  <si>
    <t>Immobilizzazioni</t>
  </si>
  <si>
    <t>Attività di esercizio</t>
  </si>
  <si>
    <t>Passività di esercizio</t>
  </si>
  <si>
    <t>Capitale Circolante Netto</t>
  </si>
  <si>
    <t>Fondi</t>
  </si>
  <si>
    <t>Capitale Investito netto</t>
  </si>
  <si>
    <t>Posizione Finanziaria netta</t>
  </si>
  <si>
    <t>Patrimonio Netto</t>
  </si>
  <si>
    <t>Rendiconto Finanziario</t>
  </si>
  <si>
    <t>A. Disponibilità liquide iniziali</t>
  </si>
  <si>
    <t>B. Flusso finanziario della gestione reddituale</t>
  </si>
  <si>
    <t>C. Flusso finanziario dell'attività di investimento</t>
  </si>
  <si>
    <t>D. Flusso reddituale dell'attività finanziaria</t>
  </si>
  <si>
    <t>E. Incremento (decremento) netto delle disponibilità liquide</t>
  </si>
  <si>
    <t>F. Disponibilità liquide finali</t>
  </si>
  <si>
    <t>nll'annuale in 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</si>
</sst>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_-[$€-2]\ * #,##0.0000_-;\-[$€-2]\ * #,##0.0000_-;_-[$€-2]\ * &quot;-&quot;??_-"/>
    <numFmt numFmtId="166" formatCode="#,##0.0"/>
    <numFmt numFmtId="167" formatCode="#,##0\ ;\(#,##0\);\ \-"/>
    <numFmt numFmtId="168" formatCode="0.0%"/>
    <numFmt numFmtId="169" formatCode="dd/mm/yy;@"/>
    <numFmt numFmtId="170" formatCode="#,##0_ ;\-#,##0\ "/>
    <numFmt numFmtId="171" formatCode="_-[$€-2]\ * #,##0.00_-;\-[$€-2]\ * #,##0.00_-;_-[$€-2]\ * &quot;-&quot;??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/>
    <xf numFmtId="0" fontId="10" fillId="0" borderId="0"/>
    <xf numFmtId="171" fontId="2" fillId="0" borderId="0"/>
    <xf numFmtId="0" fontId="1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165" fontId="3" fillId="0" borderId="1" xfId="3" applyFont="1" applyBorder="1" applyAlignment="1">
      <alignment vertical="center"/>
    </xf>
    <xf numFmtId="166" fontId="4" fillId="0" borderId="1" xfId="3" applyNumberFormat="1" applyFont="1" applyBorder="1" applyAlignment="1">
      <alignment horizontal="center" vertical="center"/>
    </xf>
    <xf numFmtId="166" fontId="4" fillId="0" borderId="0" xfId="3" applyNumberFormat="1" applyFont="1" applyFill="1" applyBorder="1" applyAlignment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165" fontId="4" fillId="0" borderId="0" xfId="3" applyFont="1" applyAlignment="1">
      <alignment vertical="center"/>
    </xf>
    <xf numFmtId="14" fontId="5" fillId="0" borderId="0" xfId="0" quotePrefix="1" applyNumberFormat="1" applyFont="1" applyFill="1" applyBorder="1" applyAlignment="1">
      <alignment horizontal="center" vertical="center" wrapText="1"/>
    </xf>
    <xf numFmtId="166" fontId="4" fillId="0" borderId="0" xfId="3" applyNumberFormat="1" applyFont="1" applyFill="1" applyAlignment="1">
      <alignment horizontal="center" vertical="center"/>
    </xf>
    <xf numFmtId="165" fontId="4" fillId="0" borderId="0" xfId="3" applyFont="1" applyFill="1" applyAlignment="1">
      <alignment vertical="center"/>
    </xf>
    <xf numFmtId="165" fontId="4" fillId="0" borderId="0" xfId="3" applyFont="1" applyFill="1" applyBorder="1" applyAlignment="1">
      <alignment vertical="center"/>
    </xf>
    <xf numFmtId="165" fontId="3" fillId="0" borderId="0" xfId="3" applyFont="1" applyAlignment="1">
      <alignment vertical="center"/>
    </xf>
    <xf numFmtId="166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horizontal="center" vertical="center"/>
    </xf>
    <xf numFmtId="3" fontId="4" fillId="0" borderId="0" xfId="3" applyNumberFormat="1" applyFont="1" applyBorder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167" fontId="4" fillId="0" borderId="1" xfId="3" applyNumberFormat="1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center" vertical="center"/>
    </xf>
    <xf numFmtId="165" fontId="7" fillId="0" borderId="0" xfId="3" applyFont="1" applyAlignment="1">
      <alignment horizontal="right" vertical="center"/>
    </xf>
    <xf numFmtId="166" fontId="7" fillId="0" borderId="0" xfId="3" applyNumberFormat="1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4" fillId="0" borderId="0" xfId="2" applyNumberFormat="1" applyFont="1" applyBorder="1" applyAlignment="1">
      <alignment horizontal="center" vertical="center"/>
    </xf>
    <xf numFmtId="168" fontId="7" fillId="0" borderId="0" xfId="2" applyNumberFormat="1" applyFont="1" applyBorder="1" applyAlignment="1">
      <alignment horizontal="center" vertical="center"/>
    </xf>
    <xf numFmtId="168" fontId="7" fillId="0" borderId="0" xfId="3" applyNumberFormat="1" applyFont="1" applyBorder="1" applyAlignment="1">
      <alignment horizontal="center" vertical="center"/>
    </xf>
    <xf numFmtId="168" fontId="7" fillId="0" borderId="1" xfId="2" applyNumberFormat="1" applyFont="1" applyBorder="1" applyAlignment="1">
      <alignment horizontal="center" vertical="center"/>
    </xf>
    <xf numFmtId="168" fontId="4" fillId="0" borderId="0" xfId="3" applyNumberFormat="1" applyFont="1" applyBorder="1" applyAlignment="1">
      <alignment horizontal="center" vertical="center"/>
    </xf>
    <xf numFmtId="167" fontId="6" fillId="0" borderId="0" xfId="1" applyNumberFormat="1" applyFont="1" applyBorder="1" applyAlignment="1">
      <alignment horizontal="center" vertical="center"/>
    </xf>
    <xf numFmtId="167" fontId="4" fillId="0" borderId="0" xfId="3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165" fontId="4" fillId="0" borderId="0" xfId="3" applyFont="1" applyAlignment="1">
      <alignment horizontal="right" vertical="center"/>
    </xf>
    <xf numFmtId="165" fontId="8" fillId="0" borderId="0" xfId="3" applyFont="1" applyAlignment="1">
      <alignment vertical="center"/>
    </xf>
    <xf numFmtId="164" fontId="7" fillId="0" borderId="0" xfId="1" applyFont="1" applyBorder="1" applyAlignment="1">
      <alignment horizontal="center" vertical="center"/>
    </xf>
    <xf numFmtId="167" fontId="7" fillId="0" borderId="0" xfId="2" applyNumberFormat="1" applyFont="1" applyAlignment="1">
      <alignment horizontal="center" vertical="center"/>
    </xf>
    <xf numFmtId="167" fontId="7" fillId="0" borderId="0" xfId="2" applyNumberFormat="1" applyFont="1" applyBorder="1" applyAlignment="1">
      <alignment horizontal="center" vertical="center"/>
    </xf>
    <xf numFmtId="166" fontId="8" fillId="0" borderId="0" xfId="3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67" fontId="8" fillId="0" borderId="0" xfId="2" applyNumberFormat="1" applyFont="1" applyAlignment="1">
      <alignment horizontal="center" vertical="center"/>
    </xf>
    <xf numFmtId="168" fontId="8" fillId="0" borderId="0" xfId="2" applyNumberFormat="1" applyFont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169" fontId="3" fillId="0" borderId="1" xfId="3" applyNumberFormat="1" applyFont="1" applyBorder="1" applyAlignment="1">
      <alignment horizontal="center" vertical="center"/>
    </xf>
    <xf numFmtId="168" fontId="4" fillId="0" borderId="0" xfId="2" applyNumberFormat="1" applyFont="1" applyAlignment="1">
      <alignment horizontal="center" vertical="center"/>
    </xf>
    <xf numFmtId="169" fontId="3" fillId="0" borderId="0" xfId="3" applyNumberFormat="1" applyFont="1" applyBorder="1" applyAlignment="1">
      <alignment horizontal="center" vertical="center"/>
    </xf>
    <xf numFmtId="3" fontId="3" fillId="0" borderId="2" xfId="3" applyNumberFormat="1" applyFont="1" applyBorder="1" applyAlignment="1">
      <alignment vertical="center"/>
    </xf>
    <xf numFmtId="166" fontId="4" fillId="0" borderId="0" xfId="3" applyNumberFormat="1" applyFont="1" applyAlignment="1">
      <alignment vertical="center"/>
    </xf>
    <xf numFmtId="166" fontId="4" fillId="0" borderId="0" xfId="3" applyNumberFormat="1" applyFont="1" applyFill="1" applyBorder="1" applyAlignment="1">
      <alignment vertical="center"/>
    </xf>
    <xf numFmtId="166" fontId="4" fillId="0" borderId="0" xfId="3" applyNumberFormat="1" applyFont="1" applyBorder="1" applyAlignment="1">
      <alignment vertical="center"/>
    </xf>
    <xf numFmtId="170" fontId="3" fillId="0" borderId="0" xfId="3" applyNumberFormat="1" applyFont="1" applyBorder="1" applyAlignment="1">
      <alignment vertical="center"/>
    </xf>
    <xf numFmtId="3" fontId="4" fillId="0" borderId="2" xfId="3" applyNumberFormat="1" applyFont="1" applyBorder="1" applyAlignment="1">
      <alignment vertical="center"/>
    </xf>
    <xf numFmtId="170" fontId="4" fillId="0" borderId="0" xfId="3" applyNumberFormat="1" applyFont="1" applyBorder="1" applyAlignment="1">
      <alignment vertical="center"/>
    </xf>
    <xf numFmtId="167" fontId="4" fillId="0" borderId="3" xfId="3" applyNumberFormat="1" applyFont="1" applyBorder="1" applyAlignment="1">
      <alignment vertical="center"/>
    </xf>
    <xf numFmtId="3" fontId="3" fillId="0" borderId="3" xfId="3" applyNumberFormat="1" applyFont="1" applyFill="1" applyBorder="1" applyAlignment="1">
      <alignment vertical="center"/>
    </xf>
    <xf numFmtId="166" fontId="4" fillId="0" borderId="0" xfId="3" applyNumberFormat="1" applyFont="1" applyFill="1" applyAlignment="1">
      <alignment vertical="center"/>
    </xf>
    <xf numFmtId="3" fontId="3" fillId="0" borderId="0" xfId="3" applyNumberFormat="1" applyFont="1" applyFill="1" applyBorder="1" applyAlignment="1">
      <alignment horizontal="center" vertical="center"/>
    </xf>
    <xf numFmtId="170" fontId="3" fillId="0" borderId="0" xfId="3" applyNumberFormat="1" applyFont="1" applyFill="1" applyBorder="1" applyAlignment="1">
      <alignment vertical="center"/>
    </xf>
    <xf numFmtId="3" fontId="3" fillId="0" borderId="0" xfId="3" applyNumberFormat="1" applyFont="1" applyFill="1" applyAlignment="1">
      <alignment vertical="center"/>
    </xf>
    <xf numFmtId="167" fontId="3" fillId="0" borderId="0" xfId="3" applyNumberFormat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7" fontId="9" fillId="0" borderId="0" xfId="1" applyNumberFormat="1" applyFont="1" applyBorder="1" applyAlignment="1">
      <alignment horizontal="center" vertical="center"/>
    </xf>
    <xf numFmtId="3" fontId="3" fillId="0" borderId="3" xfId="3" applyNumberFormat="1" applyFont="1" applyBorder="1" applyAlignment="1">
      <alignment vertical="center"/>
    </xf>
    <xf numFmtId="167" fontId="3" fillId="0" borderId="0" xfId="3" applyNumberFormat="1" applyFont="1" applyBorder="1" applyAlignment="1">
      <alignment vertical="center"/>
    </xf>
    <xf numFmtId="14" fontId="3" fillId="0" borderId="1" xfId="3" applyNumberFormat="1" applyFont="1" applyBorder="1" applyAlignment="1">
      <alignment horizontal="center" vertical="center"/>
    </xf>
    <xf numFmtId="14" fontId="3" fillId="0" borderId="0" xfId="3" applyNumberFormat="1" applyFont="1" applyBorder="1" applyAlignment="1">
      <alignment horizontal="center" vertical="center"/>
    </xf>
    <xf numFmtId="165" fontId="4" fillId="0" borderId="0" xfId="3" applyFont="1" applyBorder="1" applyAlignment="1">
      <alignment vertical="center"/>
    </xf>
    <xf numFmtId="167" fontId="6" fillId="0" borderId="0" xfId="1" applyNumberFormat="1" applyFont="1" applyAlignment="1">
      <alignment horizontal="right" vertical="center"/>
    </xf>
    <xf numFmtId="166" fontId="4" fillId="0" borderId="0" xfId="3" applyNumberFormat="1" applyFont="1" applyBorder="1" applyAlignment="1">
      <alignment horizontal="right" vertical="center"/>
    </xf>
    <xf numFmtId="166" fontId="4" fillId="0" borderId="0" xfId="3" applyNumberFormat="1" applyFont="1" applyFill="1" applyBorder="1" applyAlignment="1">
      <alignment horizontal="right" vertical="center"/>
    </xf>
    <xf numFmtId="167" fontId="4" fillId="0" borderId="0" xfId="3" applyNumberFormat="1" applyFont="1" applyAlignment="1">
      <alignment horizontal="right" vertical="center"/>
    </xf>
    <xf numFmtId="165" fontId="3" fillId="0" borderId="0" xfId="3" applyFont="1" applyBorder="1" applyAlignment="1">
      <alignment vertical="center"/>
    </xf>
  </cellXfs>
  <cellStyles count="8">
    <cellStyle name="Migliaia" xfId="1" builtinId="3"/>
    <cellStyle name="Normale" xfId="0" builtinId="0"/>
    <cellStyle name="Normale 14" xfId="4"/>
    <cellStyle name="Normale 2 2 2" xfId="3"/>
    <cellStyle name="Normale 20 2" xfId="5"/>
    <cellStyle name="Normale 4" xfId="6"/>
    <cellStyle name="Percentuale" xfId="2" builtinId="5"/>
    <cellStyle name="Virgola 2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6"/>
  <sheetViews>
    <sheetView tabSelected="1" workbookViewId="0">
      <selection activeCell="D40" sqref="D40"/>
    </sheetView>
  </sheetViews>
  <sheetFormatPr defaultColWidth="8.875" defaultRowHeight="12.75" x14ac:dyDescent="0.25"/>
  <cols>
    <col min="1" max="1" width="2.5" style="5" customWidth="1"/>
    <col min="2" max="2" width="35.5" style="10" customWidth="1"/>
    <col min="3" max="3" width="1.625" style="10" customWidth="1"/>
    <col min="4" max="4" width="11.125" style="11" customWidth="1"/>
    <col min="5" max="5" width="1" style="11" customWidth="1"/>
    <col min="6" max="6" width="11.125" style="11" customWidth="1"/>
    <col min="7" max="7" width="1" style="11" customWidth="1"/>
    <col min="8" max="8" width="11.125" style="11" customWidth="1"/>
    <col min="9" max="9" width="1" style="11" customWidth="1"/>
    <col min="10" max="10" width="11.125" style="11" bestFit="1" customWidth="1"/>
    <col min="11" max="11" width="1" style="11" customWidth="1"/>
    <col min="12" max="12" width="11.125" style="11" bestFit="1" customWidth="1"/>
    <col min="13" max="13" width="1.5" style="3" customWidth="1"/>
    <col min="14" max="14" width="11.125" style="11" bestFit="1" customWidth="1"/>
    <col min="15" max="15" width="1.5" style="4" customWidth="1"/>
    <col min="16" max="16" width="10.375" style="5" bestFit="1" customWidth="1"/>
    <col min="17" max="17" width="1.5" style="4" customWidth="1"/>
    <col min="18" max="18" width="12.125" style="5" customWidth="1"/>
    <col min="19" max="19" width="14.125" style="5" bestFit="1" customWidth="1"/>
    <col min="20" max="20" width="8.875" style="5"/>
    <col min="21" max="21" width="11.125" style="4" bestFit="1" customWidth="1"/>
    <col min="22" max="22" width="1.5" style="3" customWidth="1"/>
    <col min="23" max="23" width="11.125" style="4" bestFit="1" customWidth="1"/>
    <col min="24" max="24" width="1.5" style="4" customWidth="1"/>
    <col min="25" max="25" width="9.375" style="63" bestFit="1" customWidth="1"/>
    <col min="26" max="26" width="1.5" style="4" customWidth="1"/>
    <col min="27" max="27" width="12.125" style="63" customWidth="1"/>
    <col min="28" max="237" width="8.875" style="5"/>
    <col min="238" max="238" width="2.5" style="5" customWidth="1"/>
    <col min="239" max="239" width="3.125" style="5" customWidth="1"/>
    <col min="240" max="240" width="32" style="5" customWidth="1"/>
    <col min="241" max="241" width="3.125" style="5" customWidth="1"/>
    <col min="242" max="246" width="10.625" style="5" customWidth="1"/>
    <col min="247" max="493" width="8.875" style="5"/>
    <col min="494" max="494" width="2.5" style="5" customWidth="1"/>
    <col min="495" max="495" width="3.125" style="5" customWidth="1"/>
    <col min="496" max="496" width="32" style="5" customWidth="1"/>
    <col min="497" max="497" width="3.125" style="5" customWidth="1"/>
    <col min="498" max="502" width="10.625" style="5" customWidth="1"/>
    <col min="503" max="749" width="8.875" style="5"/>
    <col min="750" max="750" width="2.5" style="5" customWidth="1"/>
    <col min="751" max="751" width="3.125" style="5" customWidth="1"/>
    <col min="752" max="752" width="32" style="5" customWidth="1"/>
    <col min="753" max="753" width="3.125" style="5" customWidth="1"/>
    <col min="754" max="758" width="10.625" style="5" customWidth="1"/>
    <col min="759" max="1005" width="8.875" style="5"/>
    <col min="1006" max="1006" width="2.5" style="5" customWidth="1"/>
    <col min="1007" max="1007" width="3.125" style="5" customWidth="1"/>
    <col min="1008" max="1008" width="32" style="5" customWidth="1"/>
    <col min="1009" max="1009" width="3.125" style="5" customWidth="1"/>
    <col min="1010" max="1014" width="10.625" style="5" customWidth="1"/>
    <col min="1015" max="1261" width="8.875" style="5"/>
    <col min="1262" max="1262" width="2.5" style="5" customWidth="1"/>
    <col min="1263" max="1263" width="3.125" style="5" customWidth="1"/>
    <col min="1264" max="1264" width="32" style="5" customWidth="1"/>
    <col min="1265" max="1265" width="3.125" style="5" customWidth="1"/>
    <col min="1266" max="1270" width="10.625" style="5" customWidth="1"/>
    <col min="1271" max="1517" width="8.875" style="5"/>
    <col min="1518" max="1518" width="2.5" style="5" customWidth="1"/>
    <col min="1519" max="1519" width="3.125" style="5" customWidth="1"/>
    <col min="1520" max="1520" width="32" style="5" customWidth="1"/>
    <col min="1521" max="1521" width="3.125" style="5" customWidth="1"/>
    <col min="1522" max="1526" width="10.625" style="5" customWidth="1"/>
    <col min="1527" max="1773" width="8.875" style="5"/>
    <col min="1774" max="1774" width="2.5" style="5" customWidth="1"/>
    <col min="1775" max="1775" width="3.125" style="5" customWidth="1"/>
    <col min="1776" max="1776" width="32" style="5" customWidth="1"/>
    <col min="1777" max="1777" width="3.125" style="5" customWidth="1"/>
    <col min="1778" max="1782" width="10.625" style="5" customWidth="1"/>
    <col min="1783" max="2029" width="8.875" style="5"/>
    <col min="2030" max="2030" width="2.5" style="5" customWidth="1"/>
    <col min="2031" max="2031" width="3.125" style="5" customWidth="1"/>
    <col min="2032" max="2032" width="32" style="5" customWidth="1"/>
    <col min="2033" max="2033" width="3.125" style="5" customWidth="1"/>
    <col min="2034" max="2038" width="10.625" style="5" customWidth="1"/>
    <col min="2039" max="2285" width="8.875" style="5"/>
    <col min="2286" max="2286" width="2.5" style="5" customWidth="1"/>
    <col min="2287" max="2287" width="3.125" style="5" customWidth="1"/>
    <col min="2288" max="2288" width="32" style="5" customWidth="1"/>
    <col min="2289" max="2289" width="3.125" style="5" customWidth="1"/>
    <col min="2290" max="2294" width="10.625" style="5" customWidth="1"/>
    <col min="2295" max="2541" width="8.875" style="5"/>
    <col min="2542" max="2542" width="2.5" style="5" customWidth="1"/>
    <col min="2543" max="2543" width="3.125" style="5" customWidth="1"/>
    <col min="2544" max="2544" width="32" style="5" customWidth="1"/>
    <col min="2545" max="2545" width="3.125" style="5" customWidth="1"/>
    <col min="2546" max="2550" width="10.625" style="5" customWidth="1"/>
    <col min="2551" max="2797" width="8.875" style="5"/>
    <col min="2798" max="2798" width="2.5" style="5" customWidth="1"/>
    <col min="2799" max="2799" width="3.125" style="5" customWidth="1"/>
    <col min="2800" max="2800" width="32" style="5" customWidth="1"/>
    <col min="2801" max="2801" width="3.125" style="5" customWidth="1"/>
    <col min="2802" max="2806" width="10.625" style="5" customWidth="1"/>
    <col min="2807" max="3053" width="8.875" style="5"/>
    <col min="3054" max="3054" width="2.5" style="5" customWidth="1"/>
    <col min="3055" max="3055" width="3.125" style="5" customWidth="1"/>
    <col min="3056" max="3056" width="32" style="5" customWidth="1"/>
    <col min="3057" max="3057" width="3.125" style="5" customWidth="1"/>
    <col min="3058" max="3062" width="10.625" style="5" customWidth="1"/>
    <col min="3063" max="3309" width="8.875" style="5"/>
    <col min="3310" max="3310" width="2.5" style="5" customWidth="1"/>
    <col min="3311" max="3311" width="3.125" style="5" customWidth="1"/>
    <col min="3312" max="3312" width="32" style="5" customWidth="1"/>
    <col min="3313" max="3313" width="3.125" style="5" customWidth="1"/>
    <col min="3314" max="3318" width="10.625" style="5" customWidth="1"/>
    <col min="3319" max="3565" width="8.875" style="5"/>
    <col min="3566" max="3566" width="2.5" style="5" customWidth="1"/>
    <col min="3567" max="3567" width="3.125" style="5" customWidth="1"/>
    <col min="3568" max="3568" width="32" style="5" customWidth="1"/>
    <col min="3569" max="3569" width="3.125" style="5" customWidth="1"/>
    <col min="3570" max="3574" width="10.625" style="5" customWidth="1"/>
    <col min="3575" max="3821" width="8.875" style="5"/>
    <col min="3822" max="3822" width="2.5" style="5" customWidth="1"/>
    <col min="3823" max="3823" width="3.125" style="5" customWidth="1"/>
    <col min="3824" max="3824" width="32" style="5" customWidth="1"/>
    <col min="3825" max="3825" width="3.125" style="5" customWidth="1"/>
    <col min="3826" max="3830" width="10.625" style="5" customWidth="1"/>
    <col min="3831" max="4077" width="8.875" style="5"/>
    <col min="4078" max="4078" width="2.5" style="5" customWidth="1"/>
    <col min="4079" max="4079" width="3.125" style="5" customWidth="1"/>
    <col min="4080" max="4080" width="32" style="5" customWidth="1"/>
    <col min="4081" max="4081" width="3.125" style="5" customWidth="1"/>
    <col min="4082" max="4086" width="10.625" style="5" customWidth="1"/>
    <col min="4087" max="4333" width="8.875" style="5"/>
    <col min="4334" max="4334" width="2.5" style="5" customWidth="1"/>
    <col min="4335" max="4335" width="3.125" style="5" customWidth="1"/>
    <col min="4336" max="4336" width="32" style="5" customWidth="1"/>
    <col min="4337" max="4337" width="3.125" style="5" customWidth="1"/>
    <col min="4338" max="4342" width="10.625" style="5" customWidth="1"/>
    <col min="4343" max="4589" width="8.875" style="5"/>
    <col min="4590" max="4590" width="2.5" style="5" customWidth="1"/>
    <col min="4591" max="4591" width="3.125" style="5" customWidth="1"/>
    <col min="4592" max="4592" width="32" style="5" customWidth="1"/>
    <col min="4593" max="4593" width="3.125" style="5" customWidth="1"/>
    <col min="4594" max="4598" width="10.625" style="5" customWidth="1"/>
    <col min="4599" max="4845" width="8.875" style="5"/>
    <col min="4846" max="4846" width="2.5" style="5" customWidth="1"/>
    <col min="4847" max="4847" width="3.125" style="5" customWidth="1"/>
    <col min="4848" max="4848" width="32" style="5" customWidth="1"/>
    <col min="4849" max="4849" width="3.125" style="5" customWidth="1"/>
    <col min="4850" max="4854" width="10.625" style="5" customWidth="1"/>
    <col min="4855" max="5101" width="8.875" style="5"/>
    <col min="5102" max="5102" width="2.5" style="5" customWidth="1"/>
    <col min="5103" max="5103" width="3.125" style="5" customWidth="1"/>
    <col min="5104" max="5104" width="32" style="5" customWidth="1"/>
    <col min="5105" max="5105" width="3.125" style="5" customWidth="1"/>
    <col min="5106" max="5110" width="10.625" style="5" customWidth="1"/>
    <col min="5111" max="5357" width="8.875" style="5"/>
    <col min="5358" max="5358" width="2.5" style="5" customWidth="1"/>
    <col min="5359" max="5359" width="3.125" style="5" customWidth="1"/>
    <col min="5360" max="5360" width="32" style="5" customWidth="1"/>
    <col min="5361" max="5361" width="3.125" style="5" customWidth="1"/>
    <col min="5362" max="5366" width="10.625" style="5" customWidth="1"/>
    <col min="5367" max="5613" width="8.875" style="5"/>
    <col min="5614" max="5614" width="2.5" style="5" customWidth="1"/>
    <col min="5615" max="5615" width="3.125" style="5" customWidth="1"/>
    <col min="5616" max="5616" width="32" style="5" customWidth="1"/>
    <col min="5617" max="5617" width="3.125" style="5" customWidth="1"/>
    <col min="5618" max="5622" width="10.625" style="5" customWidth="1"/>
    <col min="5623" max="5869" width="8.875" style="5"/>
    <col min="5870" max="5870" width="2.5" style="5" customWidth="1"/>
    <col min="5871" max="5871" width="3.125" style="5" customWidth="1"/>
    <col min="5872" max="5872" width="32" style="5" customWidth="1"/>
    <col min="5873" max="5873" width="3.125" style="5" customWidth="1"/>
    <col min="5874" max="5878" width="10.625" style="5" customWidth="1"/>
    <col min="5879" max="6125" width="8.875" style="5"/>
    <col min="6126" max="6126" width="2.5" style="5" customWidth="1"/>
    <col min="6127" max="6127" width="3.125" style="5" customWidth="1"/>
    <col min="6128" max="6128" width="32" style="5" customWidth="1"/>
    <col min="6129" max="6129" width="3.125" style="5" customWidth="1"/>
    <col min="6130" max="6134" width="10.625" style="5" customWidth="1"/>
    <col min="6135" max="6381" width="8.875" style="5"/>
    <col min="6382" max="6382" width="2.5" style="5" customWidth="1"/>
    <col min="6383" max="6383" width="3.125" style="5" customWidth="1"/>
    <col min="6384" max="6384" width="32" style="5" customWidth="1"/>
    <col min="6385" max="6385" width="3.125" style="5" customWidth="1"/>
    <col min="6386" max="6390" width="10.625" style="5" customWidth="1"/>
    <col min="6391" max="6637" width="8.875" style="5"/>
    <col min="6638" max="6638" width="2.5" style="5" customWidth="1"/>
    <col min="6639" max="6639" width="3.125" style="5" customWidth="1"/>
    <col min="6640" max="6640" width="32" style="5" customWidth="1"/>
    <col min="6641" max="6641" width="3.125" style="5" customWidth="1"/>
    <col min="6642" max="6646" width="10.625" style="5" customWidth="1"/>
    <col min="6647" max="6893" width="8.875" style="5"/>
    <col min="6894" max="6894" width="2.5" style="5" customWidth="1"/>
    <col min="6895" max="6895" width="3.125" style="5" customWidth="1"/>
    <col min="6896" max="6896" width="32" style="5" customWidth="1"/>
    <col min="6897" max="6897" width="3.125" style="5" customWidth="1"/>
    <col min="6898" max="6902" width="10.625" style="5" customWidth="1"/>
    <col min="6903" max="7149" width="8.875" style="5"/>
    <col min="7150" max="7150" width="2.5" style="5" customWidth="1"/>
    <col min="7151" max="7151" width="3.125" style="5" customWidth="1"/>
    <col min="7152" max="7152" width="32" style="5" customWidth="1"/>
    <col min="7153" max="7153" width="3.125" style="5" customWidth="1"/>
    <col min="7154" max="7158" width="10.625" style="5" customWidth="1"/>
    <col min="7159" max="7405" width="8.875" style="5"/>
    <col min="7406" max="7406" width="2.5" style="5" customWidth="1"/>
    <col min="7407" max="7407" width="3.125" style="5" customWidth="1"/>
    <col min="7408" max="7408" width="32" style="5" customWidth="1"/>
    <col min="7409" max="7409" width="3.125" style="5" customWidth="1"/>
    <col min="7410" max="7414" width="10.625" style="5" customWidth="1"/>
    <col min="7415" max="7661" width="8.875" style="5"/>
    <col min="7662" max="7662" width="2.5" style="5" customWidth="1"/>
    <col min="7663" max="7663" width="3.125" style="5" customWidth="1"/>
    <col min="7664" max="7664" width="32" style="5" customWidth="1"/>
    <col min="7665" max="7665" width="3.125" style="5" customWidth="1"/>
    <col min="7666" max="7670" width="10.625" style="5" customWidth="1"/>
    <col min="7671" max="7917" width="8.875" style="5"/>
    <col min="7918" max="7918" width="2.5" style="5" customWidth="1"/>
    <col min="7919" max="7919" width="3.125" style="5" customWidth="1"/>
    <col min="7920" max="7920" width="32" style="5" customWidth="1"/>
    <col min="7921" max="7921" width="3.125" style="5" customWidth="1"/>
    <col min="7922" max="7926" width="10.625" style="5" customWidth="1"/>
    <col min="7927" max="8173" width="8.875" style="5"/>
    <col min="8174" max="8174" width="2.5" style="5" customWidth="1"/>
    <col min="8175" max="8175" width="3.125" style="5" customWidth="1"/>
    <col min="8176" max="8176" width="32" style="5" customWidth="1"/>
    <col min="8177" max="8177" width="3.125" style="5" customWidth="1"/>
    <col min="8178" max="8182" width="10.625" style="5" customWidth="1"/>
    <col min="8183" max="8429" width="8.875" style="5"/>
    <col min="8430" max="8430" width="2.5" style="5" customWidth="1"/>
    <col min="8431" max="8431" width="3.125" style="5" customWidth="1"/>
    <col min="8432" max="8432" width="32" style="5" customWidth="1"/>
    <col min="8433" max="8433" width="3.125" style="5" customWidth="1"/>
    <col min="8434" max="8438" width="10.625" style="5" customWidth="1"/>
    <col min="8439" max="8685" width="8.875" style="5"/>
    <col min="8686" max="8686" width="2.5" style="5" customWidth="1"/>
    <col min="8687" max="8687" width="3.125" style="5" customWidth="1"/>
    <col min="8688" max="8688" width="32" style="5" customWidth="1"/>
    <col min="8689" max="8689" width="3.125" style="5" customWidth="1"/>
    <col min="8690" max="8694" width="10.625" style="5" customWidth="1"/>
    <col min="8695" max="8941" width="8.875" style="5"/>
    <col min="8942" max="8942" width="2.5" style="5" customWidth="1"/>
    <col min="8943" max="8943" width="3.125" style="5" customWidth="1"/>
    <col min="8944" max="8944" width="32" style="5" customWidth="1"/>
    <col min="8945" max="8945" width="3.125" style="5" customWidth="1"/>
    <col min="8946" max="8950" width="10.625" style="5" customWidth="1"/>
    <col min="8951" max="9197" width="8.875" style="5"/>
    <col min="9198" max="9198" width="2.5" style="5" customWidth="1"/>
    <col min="9199" max="9199" width="3.125" style="5" customWidth="1"/>
    <col min="9200" max="9200" width="32" style="5" customWidth="1"/>
    <col min="9201" max="9201" width="3.125" style="5" customWidth="1"/>
    <col min="9202" max="9206" width="10.625" style="5" customWidth="1"/>
    <col min="9207" max="9453" width="8.875" style="5"/>
    <col min="9454" max="9454" width="2.5" style="5" customWidth="1"/>
    <col min="9455" max="9455" width="3.125" style="5" customWidth="1"/>
    <col min="9456" max="9456" width="32" style="5" customWidth="1"/>
    <col min="9457" max="9457" width="3.125" style="5" customWidth="1"/>
    <col min="9458" max="9462" width="10.625" style="5" customWidth="1"/>
    <col min="9463" max="9709" width="8.875" style="5"/>
    <col min="9710" max="9710" width="2.5" style="5" customWidth="1"/>
    <col min="9711" max="9711" width="3.125" style="5" customWidth="1"/>
    <col min="9712" max="9712" width="32" style="5" customWidth="1"/>
    <col min="9713" max="9713" width="3.125" style="5" customWidth="1"/>
    <col min="9714" max="9718" width="10.625" style="5" customWidth="1"/>
    <col min="9719" max="9965" width="8.875" style="5"/>
    <col min="9966" max="9966" width="2.5" style="5" customWidth="1"/>
    <col min="9967" max="9967" width="3.125" style="5" customWidth="1"/>
    <col min="9968" max="9968" width="32" style="5" customWidth="1"/>
    <col min="9969" max="9969" width="3.125" style="5" customWidth="1"/>
    <col min="9970" max="9974" width="10.625" style="5" customWidth="1"/>
    <col min="9975" max="10221" width="8.875" style="5"/>
    <col min="10222" max="10222" width="2.5" style="5" customWidth="1"/>
    <col min="10223" max="10223" width="3.125" style="5" customWidth="1"/>
    <col min="10224" max="10224" width="32" style="5" customWidth="1"/>
    <col min="10225" max="10225" width="3.125" style="5" customWidth="1"/>
    <col min="10226" max="10230" width="10.625" style="5" customWidth="1"/>
    <col min="10231" max="10477" width="8.875" style="5"/>
    <col min="10478" max="10478" width="2.5" style="5" customWidth="1"/>
    <col min="10479" max="10479" width="3.125" style="5" customWidth="1"/>
    <col min="10480" max="10480" width="32" style="5" customWidth="1"/>
    <col min="10481" max="10481" width="3.125" style="5" customWidth="1"/>
    <col min="10482" max="10486" width="10.625" style="5" customWidth="1"/>
    <col min="10487" max="10733" width="8.875" style="5"/>
    <col min="10734" max="10734" width="2.5" style="5" customWidth="1"/>
    <col min="10735" max="10735" width="3.125" style="5" customWidth="1"/>
    <col min="10736" max="10736" width="32" style="5" customWidth="1"/>
    <col min="10737" max="10737" width="3.125" style="5" customWidth="1"/>
    <col min="10738" max="10742" width="10.625" style="5" customWidth="1"/>
    <col min="10743" max="10989" width="8.875" style="5"/>
    <col min="10990" max="10990" width="2.5" style="5" customWidth="1"/>
    <col min="10991" max="10991" width="3.125" style="5" customWidth="1"/>
    <col min="10992" max="10992" width="32" style="5" customWidth="1"/>
    <col min="10993" max="10993" width="3.125" style="5" customWidth="1"/>
    <col min="10994" max="10998" width="10.625" style="5" customWidth="1"/>
    <col min="10999" max="11245" width="8.875" style="5"/>
    <col min="11246" max="11246" width="2.5" style="5" customWidth="1"/>
    <col min="11247" max="11247" width="3.125" style="5" customWidth="1"/>
    <col min="11248" max="11248" width="32" style="5" customWidth="1"/>
    <col min="11249" max="11249" width="3.125" style="5" customWidth="1"/>
    <col min="11250" max="11254" width="10.625" style="5" customWidth="1"/>
    <col min="11255" max="11501" width="8.875" style="5"/>
    <col min="11502" max="11502" width="2.5" style="5" customWidth="1"/>
    <col min="11503" max="11503" width="3.125" style="5" customWidth="1"/>
    <col min="11504" max="11504" width="32" style="5" customWidth="1"/>
    <col min="11505" max="11505" width="3.125" style="5" customWidth="1"/>
    <col min="11506" max="11510" width="10.625" style="5" customWidth="1"/>
    <col min="11511" max="11757" width="8.875" style="5"/>
    <col min="11758" max="11758" width="2.5" style="5" customWidth="1"/>
    <col min="11759" max="11759" width="3.125" style="5" customWidth="1"/>
    <col min="11760" max="11760" width="32" style="5" customWidth="1"/>
    <col min="11761" max="11761" width="3.125" style="5" customWidth="1"/>
    <col min="11762" max="11766" width="10.625" style="5" customWidth="1"/>
    <col min="11767" max="12013" width="8.875" style="5"/>
    <col min="12014" max="12014" width="2.5" style="5" customWidth="1"/>
    <col min="12015" max="12015" width="3.125" style="5" customWidth="1"/>
    <col min="12016" max="12016" width="32" style="5" customWidth="1"/>
    <col min="12017" max="12017" width="3.125" style="5" customWidth="1"/>
    <col min="12018" max="12022" width="10.625" style="5" customWidth="1"/>
    <col min="12023" max="12269" width="8.875" style="5"/>
    <col min="12270" max="12270" width="2.5" style="5" customWidth="1"/>
    <col min="12271" max="12271" width="3.125" style="5" customWidth="1"/>
    <col min="12272" max="12272" width="32" style="5" customWidth="1"/>
    <col min="12273" max="12273" width="3.125" style="5" customWidth="1"/>
    <col min="12274" max="12278" width="10.625" style="5" customWidth="1"/>
    <col min="12279" max="12525" width="8.875" style="5"/>
    <col min="12526" max="12526" width="2.5" style="5" customWidth="1"/>
    <col min="12527" max="12527" width="3.125" style="5" customWidth="1"/>
    <col min="12528" max="12528" width="32" style="5" customWidth="1"/>
    <col min="12529" max="12529" width="3.125" style="5" customWidth="1"/>
    <col min="12530" max="12534" width="10.625" style="5" customWidth="1"/>
    <col min="12535" max="12781" width="8.875" style="5"/>
    <col min="12782" max="12782" width="2.5" style="5" customWidth="1"/>
    <col min="12783" max="12783" width="3.125" style="5" customWidth="1"/>
    <col min="12784" max="12784" width="32" style="5" customWidth="1"/>
    <col min="12785" max="12785" width="3.125" style="5" customWidth="1"/>
    <col min="12786" max="12790" width="10.625" style="5" customWidth="1"/>
    <col min="12791" max="13037" width="8.875" style="5"/>
    <col min="13038" max="13038" width="2.5" style="5" customWidth="1"/>
    <col min="13039" max="13039" width="3.125" style="5" customWidth="1"/>
    <col min="13040" max="13040" width="32" style="5" customWidth="1"/>
    <col min="13041" max="13041" width="3.125" style="5" customWidth="1"/>
    <col min="13042" max="13046" width="10.625" style="5" customWidth="1"/>
    <col min="13047" max="13293" width="8.875" style="5"/>
    <col min="13294" max="13294" width="2.5" style="5" customWidth="1"/>
    <col min="13295" max="13295" width="3.125" style="5" customWidth="1"/>
    <col min="13296" max="13296" width="32" style="5" customWidth="1"/>
    <col min="13297" max="13297" width="3.125" style="5" customWidth="1"/>
    <col min="13298" max="13302" width="10.625" style="5" customWidth="1"/>
    <col min="13303" max="13549" width="8.875" style="5"/>
    <col min="13550" max="13550" width="2.5" style="5" customWidth="1"/>
    <col min="13551" max="13551" width="3.125" style="5" customWidth="1"/>
    <col min="13552" max="13552" width="32" style="5" customWidth="1"/>
    <col min="13553" max="13553" width="3.125" style="5" customWidth="1"/>
    <col min="13554" max="13558" width="10.625" style="5" customWidth="1"/>
    <col min="13559" max="13805" width="8.875" style="5"/>
    <col min="13806" max="13806" width="2.5" style="5" customWidth="1"/>
    <col min="13807" max="13807" width="3.125" style="5" customWidth="1"/>
    <col min="13808" max="13808" width="32" style="5" customWidth="1"/>
    <col min="13809" max="13809" width="3.125" style="5" customWidth="1"/>
    <col min="13810" max="13814" width="10.625" style="5" customWidth="1"/>
    <col min="13815" max="14061" width="8.875" style="5"/>
    <col min="14062" max="14062" width="2.5" style="5" customWidth="1"/>
    <col min="14063" max="14063" width="3.125" style="5" customWidth="1"/>
    <col min="14064" max="14064" width="32" style="5" customWidth="1"/>
    <col min="14065" max="14065" width="3.125" style="5" customWidth="1"/>
    <col min="14066" max="14070" width="10.625" style="5" customWidth="1"/>
    <col min="14071" max="14317" width="8.875" style="5"/>
    <col min="14318" max="14318" width="2.5" style="5" customWidth="1"/>
    <col min="14319" max="14319" width="3.125" style="5" customWidth="1"/>
    <col min="14320" max="14320" width="32" style="5" customWidth="1"/>
    <col min="14321" max="14321" width="3.125" style="5" customWidth="1"/>
    <col min="14322" max="14326" width="10.625" style="5" customWidth="1"/>
    <col min="14327" max="14573" width="8.875" style="5"/>
    <col min="14574" max="14574" width="2.5" style="5" customWidth="1"/>
    <col min="14575" max="14575" width="3.125" style="5" customWidth="1"/>
    <col min="14576" max="14576" width="32" style="5" customWidth="1"/>
    <col min="14577" max="14577" width="3.125" style="5" customWidth="1"/>
    <col min="14578" max="14582" width="10.625" style="5" customWidth="1"/>
    <col min="14583" max="14829" width="8.875" style="5"/>
    <col min="14830" max="14830" width="2.5" style="5" customWidth="1"/>
    <col min="14831" max="14831" width="3.125" style="5" customWidth="1"/>
    <col min="14832" max="14832" width="32" style="5" customWidth="1"/>
    <col min="14833" max="14833" width="3.125" style="5" customWidth="1"/>
    <col min="14834" max="14838" width="10.625" style="5" customWidth="1"/>
    <col min="14839" max="15085" width="8.875" style="5"/>
    <col min="15086" max="15086" width="2.5" style="5" customWidth="1"/>
    <col min="15087" max="15087" width="3.125" style="5" customWidth="1"/>
    <col min="15088" max="15088" width="32" style="5" customWidth="1"/>
    <col min="15089" max="15089" width="3.125" style="5" customWidth="1"/>
    <col min="15090" max="15094" width="10.625" style="5" customWidth="1"/>
    <col min="15095" max="15341" width="8.875" style="5"/>
    <col min="15342" max="15342" width="2.5" style="5" customWidth="1"/>
    <col min="15343" max="15343" width="3.125" style="5" customWidth="1"/>
    <col min="15344" max="15344" width="32" style="5" customWidth="1"/>
    <col min="15345" max="15345" width="3.125" style="5" customWidth="1"/>
    <col min="15346" max="15350" width="10.625" style="5" customWidth="1"/>
    <col min="15351" max="15597" width="8.875" style="5"/>
    <col min="15598" max="15598" width="2.5" style="5" customWidth="1"/>
    <col min="15599" max="15599" width="3.125" style="5" customWidth="1"/>
    <col min="15600" max="15600" width="32" style="5" customWidth="1"/>
    <col min="15601" max="15601" width="3.125" style="5" customWidth="1"/>
    <col min="15602" max="15606" width="10.625" style="5" customWidth="1"/>
    <col min="15607" max="15853" width="8.875" style="5"/>
    <col min="15854" max="15854" width="2.5" style="5" customWidth="1"/>
    <col min="15855" max="15855" width="3.125" style="5" customWidth="1"/>
    <col min="15856" max="15856" width="32" style="5" customWidth="1"/>
    <col min="15857" max="15857" width="3.125" style="5" customWidth="1"/>
    <col min="15858" max="15862" width="10.625" style="5" customWidth="1"/>
    <col min="15863" max="16109" width="8.875" style="5"/>
    <col min="16110" max="16110" width="2.5" style="5" customWidth="1"/>
    <col min="16111" max="16111" width="3.125" style="5" customWidth="1"/>
    <col min="16112" max="16112" width="32" style="5" customWidth="1"/>
    <col min="16113" max="16113" width="3.125" style="5" customWidth="1"/>
    <col min="16114" max="16118" width="10.625" style="5" customWidth="1"/>
    <col min="16119" max="16384" width="8.875" style="5"/>
  </cols>
  <sheetData>
    <row r="2" spans="2:27" ht="15.75" x14ac:dyDescent="0.25">
      <c r="B2" s="1" t="s">
        <v>1</v>
      </c>
      <c r="C2" s="1"/>
      <c r="D2" s="39">
        <v>44377</v>
      </c>
      <c r="E2" s="2"/>
      <c r="F2" s="39">
        <v>44012</v>
      </c>
      <c r="G2" s="2"/>
      <c r="H2" s="39">
        <v>43646</v>
      </c>
      <c r="I2" s="2"/>
      <c r="J2" s="39">
        <v>43281</v>
      </c>
      <c r="K2" s="2"/>
      <c r="L2" s="39">
        <v>42916</v>
      </c>
      <c r="N2" s="39">
        <v>42551</v>
      </c>
      <c r="P2" s="39">
        <v>42185</v>
      </c>
      <c r="R2" s="39">
        <v>41820</v>
      </c>
      <c r="U2" s="6"/>
      <c r="W2" s="6"/>
      <c r="Y2" s="6"/>
      <c r="AA2" s="6"/>
    </row>
    <row r="3" spans="2:27" s="8" customFormat="1" x14ac:dyDescent="0.25">
      <c r="B3" s="10"/>
      <c r="C3" s="10"/>
      <c r="D3" s="7"/>
      <c r="E3" s="7"/>
      <c r="F3" s="7"/>
      <c r="G3" s="7"/>
      <c r="H3" s="7"/>
      <c r="I3" s="7"/>
      <c r="J3" s="7"/>
      <c r="K3" s="7"/>
      <c r="L3" s="7"/>
      <c r="M3" s="3"/>
      <c r="N3" s="7"/>
      <c r="O3" s="4"/>
      <c r="Q3" s="4"/>
      <c r="U3" s="3"/>
      <c r="V3" s="3"/>
      <c r="W3" s="3"/>
      <c r="X3" s="4"/>
      <c r="Y3" s="9"/>
      <c r="Z3" s="4"/>
      <c r="AA3" s="9"/>
    </row>
    <row r="4" spans="2:27" x14ac:dyDescent="0.25">
      <c r="B4" s="10" t="s">
        <v>2</v>
      </c>
      <c r="D4" s="11">
        <v>12910680</v>
      </c>
      <c r="F4" s="11">
        <v>5624361</v>
      </c>
      <c r="H4" s="12">
        <v>24747923</v>
      </c>
      <c r="J4" s="12">
        <v>21321934</v>
      </c>
      <c r="L4" s="12">
        <v>9143329.4900000002</v>
      </c>
      <c r="N4" s="12">
        <v>13403678</v>
      </c>
      <c r="P4" s="12">
        <v>11622342.49</v>
      </c>
      <c r="R4" s="12">
        <v>15200538</v>
      </c>
      <c r="U4" s="13"/>
      <c r="W4" s="13"/>
      <c r="Y4" s="13"/>
      <c r="AA4" s="13"/>
    </row>
    <row r="5" spans="2:27" x14ac:dyDescent="0.25">
      <c r="B5" s="10" t="s">
        <v>3</v>
      </c>
      <c r="D5" s="14">
        <v>-4347863</v>
      </c>
      <c r="F5" s="14">
        <v>-3419582</v>
      </c>
      <c r="H5" s="14">
        <v>-14242865</v>
      </c>
      <c r="J5" s="14">
        <v>-12337849</v>
      </c>
      <c r="L5" s="14">
        <v>-4825277</v>
      </c>
      <c r="N5" s="14">
        <v>-9601048</v>
      </c>
      <c r="P5" s="15">
        <v>-5202236.51</v>
      </c>
      <c r="R5" s="15">
        <v>-5275123</v>
      </c>
      <c r="T5" s="5" t="s">
        <v>33</v>
      </c>
      <c r="U5" s="13"/>
      <c r="W5" s="13"/>
      <c r="Y5" s="13"/>
      <c r="AA5" s="13"/>
    </row>
    <row r="6" spans="2:27" s="11" customFormat="1" x14ac:dyDescent="0.25">
      <c r="B6" s="10" t="s">
        <v>4</v>
      </c>
      <c r="C6" s="10"/>
      <c r="D6" s="16">
        <f>SUM(D4:D5)</f>
        <v>8562817</v>
      </c>
      <c r="F6" s="16">
        <f>SUM(F4:F5)</f>
        <v>2204779</v>
      </c>
      <c r="H6" s="16">
        <f>SUM(H4:H5)</f>
        <v>10505058</v>
      </c>
      <c r="J6" s="16">
        <f>SUM(J4:J5)</f>
        <v>8984085</v>
      </c>
      <c r="L6" s="16">
        <f>SUM(L4:L5)</f>
        <v>4318052.49</v>
      </c>
      <c r="M6" s="3"/>
      <c r="N6" s="16">
        <f>SUM(N4:N5)</f>
        <v>3802630</v>
      </c>
      <c r="O6" s="4"/>
      <c r="P6" s="16">
        <f>SUM(P4:P5)</f>
        <v>6420105.9800000004</v>
      </c>
      <c r="Q6" s="4"/>
      <c r="R6" s="16">
        <f>SUM(R4:R5)</f>
        <v>9925415</v>
      </c>
      <c r="U6" s="17"/>
      <c r="V6" s="3"/>
      <c r="W6" s="17"/>
      <c r="X6" s="4"/>
      <c r="Y6" s="17"/>
      <c r="Z6" s="4"/>
      <c r="AA6" s="17"/>
    </row>
    <row r="7" spans="2:27" s="19" customFormat="1" x14ac:dyDescent="0.25">
      <c r="B7" s="18" t="s">
        <v>5</v>
      </c>
      <c r="C7" s="18"/>
      <c r="D7" s="20">
        <f>+D6/D4</f>
        <v>0.66323516654428738</v>
      </c>
      <c r="F7" s="20">
        <f>+F6/F4</f>
        <v>0.3920052429067053</v>
      </c>
      <c r="H7" s="20">
        <f>+H6/H4</f>
        <v>0.42448241009962734</v>
      </c>
      <c r="J7" s="20">
        <f>+J6/J4</f>
        <v>0.42135413232214303</v>
      </c>
      <c r="K7" s="4"/>
      <c r="L7" s="20">
        <f>+L6/L4</f>
        <v>0.47226259260618642</v>
      </c>
      <c r="M7" s="20"/>
      <c r="N7" s="21">
        <f>+N6/N4</f>
        <v>0.28370048877628962</v>
      </c>
      <c r="O7" s="4"/>
      <c r="P7" s="20">
        <f>+P6/P4</f>
        <v>0.55239345988331823</v>
      </c>
      <c r="Q7" s="4"/>
      <c r="R7" s="20">
        <f>+R6/R4</f>
        <v>0.65296471743302775</v>
      </c>
      <c r="U7" s="22"/>
      <c r="V7" s="3"/>
      <c r="W7" s="22"/>
      <c r="X7" s="4"/>
      <c r="Y7" s="23"/>
      <c r="Z7" s="4"/>
      <c r="AA7" s="23"/>
    </row>
    <row r="8" spans="2:27" s="11" customFormat="1" x14ac:dyDescent="0.25">
      <c r="B8" s="10" t="s">
        <v>6</v>
      </c>
      <c r="C8" s="10"/>
      <c r="D8" s="15">
        <v>-3247169</v>
      </c>
      <c r="F8" s="15">
        <v>-1293499</v>
      </c>
      <c r="H8" s="15">
        <v>-3173389</v>
      </c>
      <c r="J8" s="15">
        <v>-1027618</v>
      </c>
      <c r="K8" s="4"/>
      <c r="L8" s="15">
        <v>-523472.51299999998</v>
      </c>
      <c r="M8" s="3"/>
      <c r="N8" s="15">
        <v>-770042</v>
      </c>
      <c r="O8" s="4"/>
      <c r="P8" s="15">
        <v>-732470</v>
      </c>
      <c r="Q8" s="4"/>
      <c r="R8" s="15">
        <v>-596792</v>
      </c>
      <c r="U8" s="17"/>
      <c r="V8" s="3"/>
      <c r="W8" s="17"/>
      <c r="X8" s="4"/>
      <c r="Y8" s="17"/>
      <c r="Z8" s="4"/>
      <c r="AA8" s="17"/>
    </row>
    <row r="9" spans="2:27" s="11" customFormat="1" x14ac:dyDescent="0.25">
      <c r="B9" s="10" t="s">
        <v>7</v>
      </c>
      <c r="C9" s="10"/>
      <c r="D9" s="16">
        <f>+D6+D8</f>
        <v>5315648</v>
      </c>
      <c r="F9" s="16">
        <f>+F6+F8</f>
        <v>911280</v>
      </c>
      <c r="H9" s="16">
        <f>+H6+H8</f>
        <v>7331669</v>
      </c>
      <c r="J9" s="16">
        <f>+J6+J8</f>
        <v>7956467</v>
      </c>
      <c r="L9" s="16">
        <f>+L6+L8</f>
        <v>3794579.9770000004</v>
      </c>
      <c r="M9" s="3"/>
      <c r="N9" s="16">
        <f>+N6+N8</f>
        <v>3032588</v>
      </c>
      <c r="O9" s="4"/>
      <c r="P9" s="16">
        <f>+P6+P8</f>
        <v>5687635.9800000004</v>
      </c>
      <c r="Q9" s="4"/>
      <c r="R9" s="16">
        <f>+R6+R8</f>
        <v>9328623</v>
      </c>
      <c r="U9" s="17"/>
      <c r="V9" s="3"/>
      <c r="W9" s="17"/>
      <c r="X9" s="4"/>
      <c r="Y9" s="17"/>
      <c r="Z9" s="4"/>
      <c r="AA9" s="17"/>
    </row>
    <row r="10" spans="2:27" s="19" customFormat="1" x14ac:dyDescent="0.25">
      <c r="B10" s="18" t="s">
        <v>8</v>
      </c>
      <c r="C10" s="18"/>
      <c r="D10" s="24">
        <f>+D9/D4</f>
        <v>0.41172486654459717</v>
      </c>
      <c r="F10" s="24">
        <f>+F9/F4</f>
        <v>0.16202373923010988</v>
      </c>
      <c r="H10" s="24">
        <f>+H9/H4</f>
        <v>0.29625391189393957</v>
      </c>
      <c r="J10" s="24">
        <f>+J9/J4</f>
        <v>0.37315878568989097</v>
      </c>
      <c r="L10" s="24">
        <f>+L9/L4</f>
        <v>0.41501074429726148</v>
      </c>
      <c r="M10" s="3"/>
      <c r="N10" s="24">
        <f>+N9/N4</f>
        <v>0.22625043663388511</v>
      </c>
      <c r="O10" s="4"/>
      <c r="P10" s="24">
        <f>+P9/P4</f>
        <v>0.48937088068895829</v>
      </c>
      <c r="Q10" s="4"/>
      <c r="R10" s="24">
        <f>+R9/R4</f>
        <v>0.61370347549540682</v>
      </c>
      <c r="U10" s="22"/>
      <c r="V10" s="3"/>
      <c r="W10" s="22"/>
      <c r="X10" s="4"/>
      <c r="Y10" s="23"/>
      <c r="Z10" s="4"/>
      <c r="AA10" s="23"/>
    </row>
    <row r="11" spans="2:27" s="11" customFormat="1" x14ac:dyDescent="0.25">
      <c r="B11" s="10" t="s">
        <v>9</v>
      </c>
      <c r="C11" s="10"/>
      <c r="D11" s="14">
        <v>-3897152</v>
      </c>
      <c r="E11" s="4"/>
      <c r="F11" s="14">
        <v>-2429182</v>
      </c>
      <c r="G11" s="4"/>
      <c r="H11" s="14">
        <v>-3511735</v>
      </c>
      <c r="I11" s="4"/>
      <c r="J11" s="14">
        <v>-4549595</v>
      </c>
      <c r="L11" s="14">
        <v>-2199161</v>
      </c>
      <c r="M11" s="3"/>
      <c r="N11" s="14">
        <v>-1984027</v>
      </c>
      <c r="O11" s="4"/>
      <c r="P11" s="15">
        <v>-1839946</v>
      </c>
      <c r="Q11" s="4"/>
      <c r="R11" s="15">
        <v>-2215689</v>
      </c>
      <c r="U11" s="13"/>
      <c r="V11" s="3"/>
      <c r="W11" s="13"/>
      <c r="X11" s="4"/>
      <c r="Y11" s="13"/>
      <c r="Z11" s="4"/>
      <c r="AA11" s="13"/>
    </row>
    <row r="12" spans="2:27" s="11" customFormat="1" x14ac:dyDescent="0.25">
      <c r="B12" s="10" t="s">
        <v>10</v>
      </c>
      <c r="C12" s="10"/>
      <c r="D12" s="16">
        <f>+D9+D11</f>
        <v>1418496</v>
      </c>
      <c r="F12" s="16">
        <f>+F9+F11</f>
        <v>-1517902</v>
      </c>
      <c r="H12" s="16">
        <f>+H9+H11</f>
        <v>3819934</v>
      </c>
      <c r="J12" s="16">
        <f>+J9+J11</f>
        <v>3406872</v>
      </c>
      <c r="L12" s="16">
        <f>+L9+L11</f>
        <v>1595418.9770000004</v>
      </c>
      <c r="M12" s="3"/>
      <c r="N12" s="16">
        <f>+N9+N11-0.51</f>
        <v>1048560.49</v>
      </c>
      <c r="O12" s="4"/>
      <c r="P12" s="16">
        <f>+P9+P11</f>
        <v>3847689.9800000004</v>
      </c>
      <c r="Q12" s="4"/>
      <c r="R12" s="16">
        <f>+R9+R11</f>
        <v>7112934</v>
      </c>
      <c r="U12" s="17"/>
      <c r="V12" s="3"/>
      <c r="W12" s="17"/>
      <c r="X12" s="4"/>
      <c r="Y12" s="17"/>
      <c r="Z12" s="4"/>
      <c r="AA12" s="17"/>
    </row>
    <row r="13" spans="2:27" s="11" customFormat="1" x14ac:dyDescent="0.25">
      <c r="B13" s="18" t="s">
        <v>11</v>
      </c>
      <c r="C13" s="18"/>
      <c r="D13" s="24">
        <f>+D12/D4</f>
        <v>0.10986996811941742</v>
      </c>
      <c r="F13" s="24">
        <f>+F12/F4</f>
        <v>-0.26987990280140267</v>
      </c>
      <c r="H13" s="24">
        <f>+H12/H4</f>
        <v>0.1543537209162967</v>
      </c>
      <c r="J13" s="24">
        <f>+J12/J4</f>
        <v>0.15978250378225539</v>
      </c>
      <c r="L13" s="24">
        <f>+L12/L4</f>
        <v>0.17448993594126733</v>
      </c>
      <c r="M13" s="3"/>
      <c r="N13" s="24">
        <f>+N12/N4</f>
        <v>7.822931064145229E-2</v>
      </c>
      <c r="O13" s="4"/>
      <c r="P13" s="24">
        <f>+P12/P4</f>
        <v>0.33105976556022143</v>
      </c>
      <c r="Q13" s="4"/>
      <c r="R13" s="24">
        <f>+R12/R4</f>
        <v>0.46793962161076141</v>
      </c>
      <c r="U13" s="22"/>
      <c r="V13" s="3"/>
      <c r="W13" s="22"/>
      <c r="X13" s="4"/>
      <c r="Y13" s="25"/>
      <c r="Z13" s="4"/>
      <c r="AA13" s="25"/>
    </row>
    <row r="14" spans="2:27" s="11" customFormat="1" x14ac:dyDescent="0.25">
      <c r="B14" s="10" t="s">
        <v>12</v>
      </c>
      <c r="C14" s="10"/>
      <c r="D14" s="14">
        <v>-103499</v>
      </c>
      <c r="F14" s="14">
        <v>-61893</v>
      </c>
      <c r="H14" s="14">
        <v>-78051</v>
      </c>
      <c r="J14" s="14">
        <v>-10233</v>
      </c>
      <c r="L14" s="14">
        <v>-47889.51</v>
      </c>
      <c r="M14" s="3"/>
      <c r="N14" s="14">
        <v>-3406</v>
      </c>
      <c r="O14" s="4"/>
      <c r="P14" s="15">
        <v>1214.51</v>
      </c>
      <c r="Q14" s="4"/>
      <c r="R14" s="15">
        <v>-18160</v>
      </c>
      <c r="U14" s="26"/>
      <c r="V14" s="3"/>
      <c r="W14" s="26"/>
      <c r="X14" s="4"/>
      <c r="Y14" s="27"/>
      <c r="Z14" s="4"/>
      <c r="AA14" s="27"/>
    </row>
    <row r="15" spans="2:27" s="11" customFormat="1" x14ac:dyDescent="0.25">
      <c r="B15" s="10" t="s">
        <v>13</v>
      </c>
      <c r="C15" s="10"/>
      <c r="D15" s="16">
        <f>+D12+D14-1</f>
        <v>1314996</v>
      </c>
      <c r="F15" s="16">
        <f>+F12+F14</f>
        <v>-1579795</v>
      </c>
      <c r="H15" s="16">
        <f>+H12+H14</f>
        <v>3741883</v>
      </c>
      <c r="J15" s="16">
        <f>+J12+J14</f>
        <v>3396639</v>
      </c>
      <c r="L15" s="16">
        <f>+L12+L14</f>
        <v>1547529.4670000004</v>
      </c>
      <c r="M15" s="3"/>
      <c r="N15" s="16">
        <f>+N12+N14</f>
        <v>1045154.49</v>
      </c>
      <c r="O15" s="4"/>
      <c r="P15" s="16">
        <f>+P12+P14</f>
        <v>3848904.49</v>
      </c>
      <c r="Q15" s="4"/>
      <c r="R15" s="16">
        <f>+R12+R14</f>
        <v>7094774</v>
      </c>
      <c r="U15" s="17"/>
      <c r="V15" s="3"/>
      <c r="W15" s="17"/>
      <c r="X15" s="4"/>
      <c r="Y15" s="28"/>
      <c r="Z15" s="4"/>
      <c r="AA15" s="28"/>
    </row>
    <row r="16" spans="2:27" s="11" customFormat="1" x14ac:dyDescent="0.25">
      <c r="B16" s="29" t="s">
        <v>14</v>
      </c>
      <c r="C16" s="29"/>
      <c r="D16" s="14">
        <v>-204823</v>
      </c>
      <c r="F16" s="14">
        <v>741626</v>
      </c>
      <c r="H16" s="14">
        <v>-1081649</v>
      </c>
      <c r="J16" s="14">
        <v>-374170</v>
      </c>
      <c r="L16" s="14">
        <v>-386128</v>
      </c>
      <c r="M16" s="3"/>
      <c r="N16" s="14">
        <v>47796.49</v>
      </c>
      <c r="O16" s="4"/>
      <c r="P16" s="15">
        <v>-1270135</v>
      </c>
      <c r="Q16" s="4"/>
      <c r="R16" s="15">
        <v>-2352443</v>
      </c>
      <c r="U16" s="26"/>
      <c r="V16" s="3"/>
      <c r="W16" s="26"/>
      <c r="X16" s="4"/>
      <c r="Y16" s="27"/>
      <c r="Z16" s="4"/>
      <c r="AA16" s="27"/>
    </row>
    <row r="17" spans="2:27" s="11" customFormat="1" x14ac:dyDescent="0.25">
      <c r="B17" s="10" t="s">
        <v>15</v>
      </c>
      <c r="C17" s="10"/>
      <c r="D17" s="16">
        <f>+D15+D16</f>
        <v>1110173</v>
      </c>
      <c r="F17" s="16">
        <f>+F15+F16</f>
        <v>-838169</v>
      </c>
      <c r="H17" s="16">
        <f>+H15+H16</f>
        <v>2660234</v>
      </c>
      <c r="J17" s="16">
        <f>+J15+J16</f>
        <v>3022469</v>
      </c>
      <c r="L17" s="16">
        <f>+L15+L16</f>
        <v>1161401.4670000004</v>
      </c>
      <c r="M17" s="3"/>
      <c r="N17" s="16">
        <f>+N15+N16</f>
        <v>1092950.98</v>
      </c>
      <c r="O17" s="4"/>
      <c r="P17" s="16">
        <f>+P15+P16</f>
        <v>2578769.4900000002</v>
      </c>
      <c r="Q17" s="4"/>
      <c r="R17" s="16">
        <f>+R15+R16</f>
        <v>4742331</v>
      </c>
      <c r="U17" s="17"/>
      <c r="V17" s="3"/>
      <c r="W17" s="17"/>
      <c r="X17" s="4"/>
      <c r="Y17" s="28"/>
      <c r="Z17" s="4"/>
      <c r="AA17" s="28"/>
    </row>
    <row r="18" spans="2:27" s="20" customFormat="1" x14ac:dyDescent="0.25">
      <c r="B18" s="18" t="s">
        <v>16</v>
      </c>
      <c r="C18" s="18"/>
      <c r="D18" s="24">
        <f>+D17/D4</f>
        <v>8.5988731809633581E-2</v>
      </c>
      <c r="E18" s="19"/>
      <c r="F18" s="24">
        <f>+F17/F4</f>
        <v>-0.14902475143398514</v>
      </c>
      <c r="G18" s="19"/>
      <c r="H18" s="24">
        <f>+H17/H4</f>
        <v>0.10749322276459322</v>
      </c>
      <c r="I18" s="19"/>
      <c r="J18" s="24">
        <f>+J17/J4</f>
        <v>0.14175397972810533</v>
      </c>
      <c r="K18" s="19"/>
      <c r="L18" s="24">
        <f>+L17/L4</f>
        <v>0.12702172313381221</v>
      </c>
      <c r="M18" s="3"/>
      <c r="N18" s="24">
        <f>+N17/N4</f>
        <v>8.1541124756951036E-2</v>
      </c>
      <c r="O18" s="4"/>
      <c r="P18" s="24">
        <f>+P17/P4</f>
        <v>0.22188035606581064</v>
      </c>
      <c r="Q18" s="4"/>
      <c r="R18" s="24">
        <f>+R17/R4</f>
        <v>0.31198441791994469</v>
      </c>
      <c r="U18" s="22"/>
      <c r="V18" s="3"/>
      <c r="W18" s="22"/>
      <c r="X18" s="4"/>
      <c r="Y18" s="22"/>
      <c r="Z18" s="4"/>
      <c r="AA18" s="22"/>
    </row>
    <row r="19" spans="2:27" s="20" customFormat="1" x14ac:dyDescent="0.25">
      <c r="B19" s="30"/>
      <c r="C19" s="30"/>
      <c r="D19" s="31"/>
      <c r="E19" s="19"/>
      <c r="F19" s="31"/>
      <c r="G19" s="19"/>
      <c r="H19" s="31"/>
      <c r="I19" s="19"/>
      <c r="J19" s="31"/>
      <c r="K19" s="19"/>
      <c r="L19" s="31"/>
      <c r="M19" s="3"/>
      <c r="N19" s="22"/>
      <c r="O19" s="4"/>
      <c r="P19" s="32"/>
      <c r="Q19" s="4"/>
      <c r="R19" s="32"/>
      <c r="U19" s="31"/>
      <c r="V19" s="3"/>
      <c r="W19" s="22"/>
      <c r="X19" s="4"/>
      <c r="Y19" s="33"/>
      <c r="Z19" s="4"/>
      <c r="AA19" s="33"/>
    </row>
    <row r="20" spans="2:27" s="37" customFormat="1" x14ac:dyDescent="0.25">
      <c r="B20" s="30"/>
      <c r="C20" s="30"/>
      <c r="D20" s="35"/>
      <c r="E20" s="34"/>
      <c r="F20" s="35"/>
      <c r="G20" s="34"/>
      <c r="H20" s="35"/>
      <c r="I20" s="34"/>
      <c r="J20" s="35"/>
      <c r="K20" s="34"/>
      <c r="L20" s="35"/>
      <c r="M20" s="3"/>
      <c r="N20" s="35"/>
      <c r="O20" s="4"/>
      <c r="P20" s="36"/>
      <c r="Q20" s="4"/>
      <c r="R20" s="36"/>
      <c r="U20" s="35"/>
      <c r="V20" s="3"/>
      <c r="W20" s="35"/>
      <c r="X20" s="4"/>
      <c r="Y20" s="38"/>
      <c r="Z20" s="4"/>
      <c r="AA20" s="38"/>
    </row>
    <row r="21" spans="2:27" s="40" customFormat="1" x14ac:dyDescent="0.25">
      <c r="B21" s="1" t="s">
        <v>17</v>
      </c>
      <c r="C21" s="1"/>
      <c r="D21" s="39">
        <v>44377</v>
      </c>
      <c r="E21" s="2"/>
      <c r="F21" s="39">
        <v>44012</v>
      </c>
      <c r="G21" s="2"/>
      <c r="H21" s="39">
        <v>43646</v>
      </c>
      <c r="I21" s="2"/>
      <c r="J21" s="39">
        <v>43281</v>
      </c>
      <c r="K21" s="2"/>
      <c r="L21" s="39">
        <v>42916</v>
      </c>
      <c r="M21" s="3"/>
      <c r="N21" s="39">
        <v>42551</v>
      </c>
      <c r="O21" s="4"/>
      <c r="P21" s="39">
        <v>42185</v>
      </c>
      <c r="Q21" s="4"/>
      <c r="R21" s="39">
        <f>+R2</f>
        <v>41820</v>
      </c>
      <c r="U21" s="41"/>
      <c r="V21" s="3"/>
      <c r="W21" s="41"/>
      <c r="X21" s="4"/>
      <c r="Y21" s="41"/>
      <c r="Z21" s="4"/>
      <c r="AA21" s="41"/>
    </row>
    <row r="23" spans="2:27" x14ac:dyDescent="0.25">
      <c r="B23" s="10" t="s">
        <v>18</v>
      </c>
      <c r="D23" s="42">
        <v>24367145</v>
      </c>
      <c r="F23" s="42">
        <v>30053172</v>
      </c>
      <c r="H23" s="42">
        <v>19908685</v>
      </c>
      <c r="J23" s="42">
        <v>11881852</v>
      </c>
      <c r="K23" s="43"/>
      <c r="L23" s="42">
        <v>11851394</v>
      </c>
      <c r="M23" s="44"/>
      <c r="N23" s="42">
        <v>7337985</v>
      </c>
      <c r="O23" s="45"/>
      <c r="P23" s="42">
        <v>5392822</v>
      </c>
      <c r="Q23" s="45"/>
      <c r="R23" s="42">
        <v>3326304</v>
      </c>
      <c r="U23" s="17"/>
      <c r="W23" s="17"/>
      <c r="Y23" s="46"/>
      <c r="AA23" s="46"/>
    </row>
    <row r="24" spans="2:27" x14ac:dyDescent="0.25">
      <c r="B24" s="29" t="s">
        <v>19</v>
      </c>
      <c r="C24" s="29"/>
      <c r="D24" s="47">
        <v>27598653</v>
      </c>
      <c r="F24" s="47">
        <v>23666712</v>
      </c>
      <c r="H24" s="47">
        <v>30068382</v>
      </c>
      <c r="J24" s="47">
        <v>20575742</v>
      </c>
      <c r="K24" s="45"/>
      <c r="L24" s="47">
        <v>17483871</v>
      </c>
      <c r="M24" s="44"/>
      <c r="N24" s="47">
        <v>19510107</v>
      </c>
      <c r="O24" s="45"/>
      <c r="P24" s="47">
        <v>15119823</v>
      </c>
      <c r="Q24" s="45"/>
      <c r="R24" s="47">
        <v>10752097</v>
      </c>
      <c r="U24" s="13"/>
      <c r="W24" s="13"/>
      <c r="Y24" s="48"/>
      <c r="AA24" s="48"/>
    </row>
    <row r="25" spans="2:27" x14ac:dyDescent="0.25">
      <c r="B25" s="29" t="s">
        <v>20</v>
      </c>
      <c r="C25" s="29"/>
      <c r="D25" s="49">
        <v>-11017332</v>
      </c>
      <c r="F25" s="49">
        <v>-11594940</v>
      </c>
      <c r="H25" s="49">
        <v>-16705011</v>
      </c>
      <c r="J25" s="49">
        <v>-9690533</v>
      </c>
      <c r="K25" s="45"/>
      <c r="L25" s="49">
        <v>-6556122</v>
      </c>
      <c r="M25" s="44"/>
      <c r="N25" s="49">
        <v>-8222515</v>
      </c>
      <c r="O25" s="45"/>
      <c r="P25" s="49">
        <v>-5819132</v>
      </c>
      <c r="Q25" s="45"/>
      <c r="R25" s="49">
        <v>-6989046</v>
      </c>
      <c r="U25" s="13"/>
      <c r="W25" s="13"/>
      <c r="Y25" s="48"/>
      <c r="AA25" s="48"/>
    </row>
    <row r="26" spans="2:27" x14ac:dyDescent="0.25">
      <c r="B26" s="10" t="s">
        <v>21</v>
      </c>
      <c r="D26" s="50">
        <f>SUM(D24:D25)</f>
        <v>16581321</v>
      </c>
      <c r="E26" s="7"/>
      <c r="F26" s="50">
        <f>SUM(F24:F25)</f>
        <v>12071772</v>
      </c>
      <c r="G26" s="7"/>
      <c r="H26" s="50">
        <f>SUM(H24:H25)</f>
        <v>13363371</v>
      </c>
      <c r="I26" s="7"/>
      <c r="J26" s="50">
        <f>SUM(J24:J25)</f>
        <v>10885209</v>
      </c>
      <c r="K26" s="51"/>
      <c r="L26" s="50">
        <f>SUM(L24:L25)</f>
        <v>10927749</v>
      </c>
      <c r="M26" s="44"/>
      <c r="N26" s="50">
        <f>SUM(N24:N25)</f>
        <v>11287592</v>
      </c>
      <c r="O26" s="45"/>
      <c r="P26" s="50">
        <f>SUM(P24:P25)</f>
        <v>9300691</v>
      </c>
      <c r="Q26" s="45"/>
      <c r="R26" s="50">
        <v>3763051.51</v>
      </c>
      <c r="U26" s="52"/>
      <c r="W26" s="52"/>
      <c r="Y26" s="53"/>
      <c r="AA26" s="53"/>
    </row>
    <row r="27" spans="2:27" x14ac:dyDescent="0.25">
      <c r="B27" s="10" t="s">
        <v>22</v>
      </c>
      <c r="D27" s="54">
        <v>2206581</v>
      </c>
      <c r="E27" s="7"/>
      <c r="F27" s="54">
        <v>2562131</v>
      </c>
      <c r="G27" s="7"/>
      <c r="H27" s="54">
        <v>3761496</v>
      </c>
      <c r="I27" s="7"/>
      <c r="J27" s="54">
        <v>5332235</v>
      </c>
      <c r="K27" s="51"/>
      <c r="L27" s="54">
        <v>5362009</v>
      </c>
      <c r="M27" s="44"/>
      <c r="N27" s="54">
        <v>4701109</v>
      </c>
      <c r="O27" s="45"/>
      <c r="P27" s="54">
        <v>2782383</v>
      </c>
      <c r="Q27" s="45"/>
      <c r="R27" s="54">
        <v>2947011</v>
      </c>
      <c r="U27" s="52"/>
      <c r="W27" s="52"/>
      <c r="Y27" s="55"/>
      <c r="AA27" s="55"/>
    </row>
    <row r="28" spans="2:27" x14ac:dyDescent="0.25">
      <c r="B28" s="10" t="s">
        <v>23</v>
      </c>
      <c r="D28" s="56">
        <f>D23+D26-D27+1</f>
        <v>38741886</v>
      </c>
      <c r="E28" s="7"/>
      <c r="F28" s="56">
        <v>39562131</v>
      </c>
      <c r="G28" s="7"/>
      <c r="H28" s="56">
        <v>29510560</v>
      </c>
      <c r="I28" s="7"/>
      <c r="J28" s="56">
        <v>17417134</v>
      </c>
      <c r="K28" s="51"/>
      <c r="L28" s="56">
        <v>17417134</v>
      </c>
      <c r="M28" s="44"/>
      <c r="N28" s="56">
        <v>13924468</v>
      </c>
      <c r="O28" s="45"/>
      <c r="P28" s="56">
        <v>9211130</v>
      </c>
      <c r="Q28" s="45"/>
      <c r="R28" s="56">
        <v>4142344</v>
      </c>
      <c r="U28" s="52"/>
      <c r="W28" s="52"/>
      <c r="Y28" s="55"/>
      <c r="AA28" s="55"/>
    </row>
    <row r="29" spans="2:27" x14ac:dyDescent="0.25">
      <c r="B29" s="10" t="s">
        <v>24</v>
      </c>
      <c r="D29" s="57">
        <v>13022385</v>
      </c>
      <c r="E29" s="7"/>
      <c r="F29" s="57">
        <v>13663803</v>
      </c>
      <c r="G29" s="7"/>
      <c r="H29" s="57">
        <v>5208086</v>
      </c>
      <c r="I29" s="7"/>
      <c r="J29" s="57">
        <v>-3303320</v>
      </c>
      <c r="K29" s="51"/>
      <c r="L29" s="57">
        <v>-3303320</v>
      </c>
      <c r="M29" s="44"/>
      <c r="N29" s="57">
        <v>-5273262</v>
      </c>
      <c r="O29" s="45"/>
      <c r="P29" s="57">
        <v>-6207709</v>
      </c>
      <c r="Q29" s="45"/>
      <c r="R29" s="57">
        <v>8756878</v>
      </c>
      <c r="U29" s="58"/>
      <c r="W29" s="58"/>
      <c r="Y29" s="55"/>
      <c r="AA29" s="55"/>
    </row>
    <row r="30" spans="2:27" x14ac:dyDescent="0.25">
      <c r="B30" s="10" t="s">
        <v>25</v>
      </c>
      <c r="D30" s="59">
        <f>D28-D29</f>
        <v>25719501</v>
      </c>
      <c r="F30" s="59">
        <v>25898330</v>
      </c>
      <c r="H30" s="59">
        <v>24302474</v>
      </c>
      <c r="J30" s="59">
        <v>20720454</v>
      </c>
      <c r="K30" s="43"/>
      <c r="L30" s="59">
        <v>20720454</v>
      </c>
      <c r="M30" s="44"/>
      <c r="N30" s="59">
        <v>19197729</v>
      </c>
      <c r="O30" s="45"/>
      <c r="P30" s="59">
        <v>15418839</v>
      </c>
      <c r="Q30" s="45"/>
      <c r="R30" s="59">
        <v>12899222</v>
      </c>
      <c r="U30" s="17"/>
      <c r="W30" s="17"/>
      <c r="Y30" s="60"/>
      <c r="AA30" s="60"/>
    </row>
    <row r="33" spans="2:27" x14ac:dyDescent="0.25">
      <c r="B33" s="1" t="s">
        <v>26</v>
      </c>
      <c r="C33" s="68"/>
      <c r="D33" s="61">
        <v>44377</v>
      </c>
      <c r="F33" s="61">
        <v>44012</v>
      </c>
      <c r="H33" s="61">
        <v>43646</v>
      </c>
      <c r="J33" s="61">
        <v>43281</v>
      </c>
      <c r="L33" s="61">
        <v>42916</v>
      </c>
      <c r="N33" s="39">
        <v>42551</v>
      </c>
      <c r="P33" s="39">
        <v>42185</v>
      </c>
      <c r="R33" s="39">
        <v>41820</v>
      </c>
      <c r="U33" s="62"/>
      <c r="W33" s="41"/>
      <c r="Y33" s="41"/>
      <c r="AA33" s="41"/>
    </row>
    <row r="34" spans="2:27" x14ac:dyDescent="0.25">
      <c r="B34" s="5" t="s">
        <v>27</v>
      </c>
      <c r="C34" s="5"/>
      <c r="D34" s="64">
        <v>10538185</v>
      </c>
      <c r="E34" s="4"/>
      <c r="F34" s="64">
        <v>4473670</v>
      </c>
      <c r="G34" s="65"/>
      <c r="H34" s="64">
        <v>3410064</v>
      </c>
      <c r="I34" s="65"/>
      <c r="J34" s="64">
        <v>6218889</v>
      </c>
      <c r="K34" s="65"/>
      <c r="L34" s="64">
        <v>3848561</v>
      </c>
      <c r="M34" s="66"/>
      <c r="N34" s="64">
        <v>6354774</v>
      </c>
      <c r="O34" s="65"/>
      <c r="P34" s="67">
        <v>7524462</v>
      </c>
      <c r="Q34" s="65"/>
      <c r="R34" s="67">
        <v>615038</v>
      </c>
      <c r="U34" s="26"/>
      <c r="W34" s="26"/>
      <c r="Y34" s="27"/>
      <c r="AA34" s="27"/>
    </row>
    <row r="35" spans="2:27" x14ac:dyDescent="0.25">
      <c r="B35" s="5" t="s">
        <v>28</v>
      </c>
      <c r="C35" s="5"/>
      <c r="D35" s="64">
        <v>1816175</v>
      </c>
      <c r="E35" s="4"/>
      <c r="F35" s="64">
        <v>3852973</v>
      </c>
      <c r="G35" s="65"/>
      <c r="H35" s="64">
        <v>2070671</v>
      </c>
      <c r="I35" s="65"/>
      <c r="J35" s="64">
        <v>2978689</v>
      </c>
      <c r="K35" s="65"/>
      <c r="L35" s="64">
        <v>3765689</v>
      </c>
      <c r="M35" s="66"/>
      <c r="N35" s="64">
        <v>2979573</v>
      </c>
      <c r="O35" s="65"/>
      <c r="P35" s="67">
        <v>2671947</v>
      </c>
      <c r="Q35" s="65"/>
      <c r="R35" s="67">
        <v>5674490</v>
      </c>
      <c r="U35" s="26"/>
      <c r="W35" s="26"/>
      <c r="Y35" s="27"/>
      <c r="AA35" s="27"/>
    </row>
    <row r="36" spans="2:27" x14ac:dyDescent="0.25">
      <c r="B36" s="5" t="s">
        <v>29</v>
      </c>
      <c r="C36" s="5"/>
      <c r="D36" s="64">
        <v>-2159979</v>
      </c>
      <c r="E36" s="4"/>
      <c r="F36" s="64">
        <v>-3174026</v>
      </c>
      <c r="G36" s="65"/>
      <c r="H36" s="64">
        <v>-8774450</v>
      </c>
      <c r="I36" s="65"/>
      <c r="J36" s="64">
        <v>-2591701</v>
      </c>
      <c r="K36" s="65"/>
      <c r="L36" s="64">
        <v>-3121131</v>
      </c>
      <c r="M36" s="66"/>
      <c r="N36" s="64">
        <v>-2240213</v>
      </c>
      <c r="O36" s="65"/>
      <c r="P36" s="67">
        <v>-2188700</v>
      </c>
      <c r="Q36" s="65"/>
      <c r="R36" s="67">
        <v>-3739632</v>
      </c>
      <c r="U36" s="26"/>
      <c r="W36" s="26"/>
      <c r="Y36" s="27"/>
      <c r="AA36" s="27"/>
    </row>
    <row r="37" spans="2:27" x14ac:dyDescent="0.25">
      <c r="B37" s="5" t="s">
        <v>30</v>
      </c>
      <c r="C37" s="5"/>
      <c r="D37" s="64">
        <v>-2129041</v>
      </c>
      <c r="E37" s="4"/>
      <c r="F37" s="64">
        <v>2797603</v>
      </c>
      <c r="G37" s="65"/>
      <c r="H37" s="64">
        <v>10161434</v>
      </c>
      <c r="I37" s="65"/>
      <c r="J37" s="64">
        <v>-1468219</v>
      </c>
      <c r="K37" s="65"/>
      <c r="L37" s="64">
        <v>-1177569</v>
      </c>
      <c r="M37" s="66"/>
      <c r="N37" s="64">
        <v>-1820874</v>
      </c>
      <c r="O37" s="65"/>
      <c r="P37" s="67">
        <v>-1800000</v>
      </c>
      <c r="Q37" s="65"/>
      <c r="R37" s="67">
        <v>6206983</v>
      </c>
      <c r="U37" s="26"/>
      <c r="W37" s="26"/>
      <c r="Y37" s="27"/>
      <c r="AA37" s="27"/>
    </row>
    <row r="38" spans="2:27" x14ac:dyDescent="0.25">
      <c r="B38" s="5" t="s">
        <v>31</v>
      </c>
      <c r="C38" s="5"/>
      <c r="D38" s="64">
        <f>SUM(D35:D37)</f>
        <v>-2472845</v>
      </c>
      <c r="E38" s="4"/>
      <c r="F38" s="64">
        <v>3476550</v>
      </c>
      <c r="G38" s="65"/>
      <c r="H38" s="64">
        <v>3457655</v>
      </c>
      <c r="I38" s="65"/>
      <c r="J38" s="64">
        <v>-1081231</v>
      </c>
      <c r="K38" s="65"/>
      <c r="L38" s="64">
        <v>-545241</v>
      </c>
      <c r="M38" s="66"/>
      <c r="N38" s="64">
        <v>-1081514</v>
      </c>
      <c r="O38" s="65"/>
      <c r="P38" s="67">
        <v>-1316753</v>
      </c>
      <c r="Q38" s="65"/>
      <c r="R38" s="67">
        <v>8141841</v>
      </c>
      <c r="U38" s="26"/>
      <c r="W38" s="26"/>
      <c r="Y38" s="27"/>
      <c r="AA38" s="27"/>
    </row>
    <row r="39" spans="2:27" x14ac:dyDescent="0.25">
      <c r="B39" s="5" t="s">
        <v>32</v>
      </c>
      <c r="C39" s="5"/>
      <c r="D39" s="64">
        <f>D34+D38-1</f>
        <v>8065339</v>
      </c>
      <c r="E39" s="4"/>
      <c r="F39" s="64">
        <v>7950220</v>
      </c>
      <c r="G39" s="65"/>
      <c r="H39" s="64">
        <v>6867719</v>
      </c>
      <c r="I39" s="65"/>
      <c r="J39" s="64">
        <v>5137658</v>
      </c>
      <c r="K39" s="65"/>
      <c r="L39" s="64">
        <v>3303320</v>
      </c>
      <c r="M39" s="66"/>
      <c r="N39" s="64">
        <v>5273261</v>
      </c>
      <c r="O39" s="65"/>
      <c r="P39" s="67">
        <v>6208709</v>
      </c>
      <c r="Q39" s="65"/>
      <c r="R39" s="67">
        <v>8756879</v>
      </c>
      <c r="U39" s="26"/>
      <c r="W39" s="26"/>
      <c r="Y39" s="27"/>
      <c r="AA39" s="27"/>
    </row>
    <row r="151" spans="2:26" x14ac:dyDescent="0.25">
      <c r="B151" s="10" t="s">
        <v>0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Q151" s="5"/>
      <c r="U151" s="63"/>
      <c r="V151" s="63"/>
      <c r="W151" s="63"/>
      <c r="X151" s="63"/>
      <c r="Z151" s="63"/>
    </row>
    <row r="168" spans="2:26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Q168" s="5"/>
      <c r="U168" s="63"/>
      <c r="V168" s="63"/>
      <c r="W168" s="63"/>
      <c r="X168" s="63"/>
      <c r="Z168" s="63"/>
    </row>
    <row r="169" spans="2:26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Q169" s="5"/>
      <c r="U169" s="63"/>
      <c r="V169" s="63"/>
      <c r="W169" s="63"/>
      <c r="X169" s="63"/>
      <c r="Z169" s="63"/>
    </row>
    <row r="170" spans="2:26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Q170" s="5"/>
      <c r="U170" s="63"/>
      <c r="V170" s="63"/>
      <c r="W170" s="63"/>
      <c r="X170" s="63"/>
      <c r="Z170" s="63"/>
    </row>
    <row r="171" spans="2:26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Q171" s="5"/>
      <c r="U171" s="63"/>
      <c r="V171" s="63"/>
      <c r="W171" s="63"/>
      <c r="X171" s="63"/>
      <c r="Z171" s="63"/>
    </row>
    <row r="172" spans="2:26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Q172" s="5"/>
      <c r="U172" s="63"/>
      <c r="V172" s="63"/>
      <c r="W172" s="63"/>
      <c r="X172" s="63"/>
      <c r="Z172" s="63"/>
    </row>
    <row r="173" spans="2:26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Q173" s="5"/>
      <c r="U173" s="63"/>
      <c r="V173" s="63"/>
      <c r="W173" s="63"/>
      <c r="X173" s="63"/>
      <c r="Z173" s="63"/>
    </row>
    <row r="174" spans="2:26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Q174" s="5"/>
      <c r="U174" s="63"/>
      <c r="V174" s="63"/>
      <c r="W174" s="63"/>
      <c r="X174" s="63"/>
      <c r="Z174" s="63"/>
    </row>
    <row r="175" spans="2:26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Q175" s="5"/>
      <c r="U175" s="63"/>
      <c r="V175" s="63"/>
      <c r="W175" s="63"/>
      <c r="X175" s="63"/>
      <c r="Z175" s="63"/>
    </row>
    <row r="176" spans="2:26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Q176" s="5"/>
      <c r="U176" s="63"/>
      <c r="V176" s="63"/>
      <c r="W176" s="63"/>
      <c r="X176" s="63"/>
      <c r="Z176" s="63"/>
    </row>
    <row r="177" spans="2:26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Q177" s="5"/>
      <c r="U177" s="63"/>
      <c r="V177" s="63"/>
      <c r="W177" s="63"/>
      <c r="X177" s="63"/>
      <c r="Z177" s="63"/>
    </row>
    <row r="178" spans="2:26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Q178" s="5"/>
      <c r="U178" s="63"/>
      <c r="V178" s="63"/>
      <c r="W178" s="63"/>
      <c r="X178" s="63"/>
      <c r="Z178" s="63"/>
    </row>
    <row r="179" spans="2:26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Q179" s="5"/>
      <c r="U179" s="63"/>
      <c r="V179" s="63"/>
      <c r="W179" s="63"/>
      <c r="X179" s="63"/>
      <c r="Z179" s="63"/>
    </row>
    <row r="180" spans="2:26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Q180" s="5"/>
      <c r="U180" s="63"/>
      <c r="V180" s="63"/>
      <c r="W180" s="63"/>
      <c r="X180" s="63"/>
      <c r="Z180" s="63"/>
    </row>
    <row r="181" spans="2:26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Q181" s="5"/>
      <c r="U181" s="63"/>
      <c r="V181" s="63"/>
      <c r="W181" s="63"/>
      <c r="X181" s="63"/>
      <c r="Z181" s="63"/>
    </row>
    <row r="182" spans="2:26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Q182" s="5"/>
      <c r="U182" s="63"/>
      <c r="V182" s="63"/>
      <c r="W182" s="63"/>
      <c r="X182" s="63"/>
      <c r="Z182" s="63"/>
    </row>
    <row r="183" spans="2:26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Q183" s="5"/>
      <c r="U183" s="63"/>
      <c r="V183" s="63"/>
      <c r="W183" s="63"/>
      <c r="X183" s="63"/>
      <c r="Z183" s="63"/>
    </row>
    <row r="184" spans="2:26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Q184" s="5"/>
      <c r="U184" s="63"/>
      <c r="V184" s="63"/>
      <c r="W184" s="63"/>
      <c r="X184" s="63"/>
      <c r="Z184" s="63"/>
    </row>
    <row r="185" spans="2:26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Q185" s="5"/>
      <c r="U185" s="63"/>
      <c r="V185" s="63"/>
      <c r="W185" s="63"/>
      <c r="X185" s="63"/>
      <c r="Z185" s="63"/>
    </row>
    <row r="186" spans="2:26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Q186" s="5"/>
      <c r="U186" s="63"/>
      <c r="V186" s="63"/>
      <c r="W186" s="63"/>
      <c r="X186" s="63"/>
      <c r="Z186" s="63"/>
    </row>
    <row r="187" spans="2:26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Q187" s="5"/>
      <c r="U187" s="63"/>
      <c r="V187" s="63"/>
      <c r="W187" s="63"/>
      <c r="X187" s="63"/>
      <c r="Z187" s="63"/>
    </row>
    <row r="188" spans="2:26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Q188" s="5"/>
      <c r="U188" s="63"/>
      <c r="V188" s="63"/>
      <c r="W188" s="63"/>
      <c r="X188" s="63"/>
      <c r="Z188" s="63"/>
    </row>
    <row r="189" spans="2:26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Q189" s="5"/>
      <c r="U189" s="63"/>
      <c r="V189" s="63"/>
      <c r="W189" s="63"/>
      <c r="X189" s="63"/>
      <c r="Z189" s="63"/>
    </row>
    <row r="190" spans="2:26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Q190" s="5"/>
      <c r="U190" s="63"/>
      <c r="V190" s="63"/>
      <c r="W190" s="63"/>
      <c r="X190" s="63"/>
      <c r="Z190" s="63"/>
    </row>
    <row r="191" spans="2:26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Q191" s="5"/>
      <c r="U191" s="63"/>
      <c r="V191" s="63"/>
      <c r="W191" s="63"/>
      <c r="X191" s="63"/>
      <c r="Z191" s="63"/>
    </row>
    <row r="192" spans="2:26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Q192" s="5"/>
      <c r="U192" s="63"/>
      <c r="V192" s="63"/>
      <c r="W192" s="63"/>
      <c r="X192" s="63"/>
      <c r="Z192" s="63"/>
    </row>
    <row r="193" spans="2:26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Q193" s="5"/>
      <c r="U193" s="63"/>
      <c r="V193" s="63"/>
      <c r="W193" s="63"/>
      <c r="X193" s="63"/>
      <c r="Z193" s="63"/>
    </row>
    <row r="194" spans="2:26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Q194" s="5"/>
      <c r="U194" s="63"/>
      <c r="V194" s="63"/>
      <c r="W194" s="63"/>
      <c r="X194" s="63"/>
      <c r="Z194" s="63"/>
    </row>
    <row r="195" spans="2:26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Q195" s="5"/>
      <c r="U195" s="63"/>
      <c r="V195" s="63"/>
      <c r="W195" s="63"/>
      <c r="X195" s="63"/>
      <c r="Z195" s="63"/>
    </row>
    <row r="196" spans="2:26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Q196" s="5"/>
      <c r="U196" s="63"/>
      <c r="V196" s="63"/>
      <c r="W196" s="63"/>
      <c r="X196" s="63"/>
      <c r="Z196" s="63"/>
    </row>
    <row r="197" spans="2:26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Q197" s="5"/>
      <c r="U197" s="63"/>
      <c r="V197" s="63"/>
      <c r="W197" s="63"/>
      <c r="X197" s="63"/>
      <c r="Z197" s="63"/>
    </row>
    <row r="198" spans="2:26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Q198" s="5"/>
      <c r="U198" s="63"/>
      <c r="V198" s="63"/>
      <c r="W198" s="63"/>
      <c r="X198" s="63"/>
      <c r="Z198" s="63"/>
    </row>
    <row r="199" spans="2:26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Q199" s="5"/>
      <c r="U199" s="63"/>
      <c r="V199" s="63"/>
      <c r="W199" s="63"/>
      <c r="X199" s="63"/>
      <c r="Z199" s="63"/>
    </row>
    <row r="200" spans="2:26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Q200" s="5"/>
      <c r="U200" s="63"/>
      <c r="V200" s="63"/>
      <c r="W200" s="63"/>
      <c r="X200" s="63"/>
      <c r="Z200" s="63"/>
    </row>
    <row r="201" spans="2:26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Q201" s="5"/>
      <c r="U201" s="63"/>
      <c r="V201" s="63"/>
      <c r="W201" s="63"/>
      <c r="X201" s="63"/>
      <c r="Z201" s="63"/>
    </row>
    <row r="202" spans="2:26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Q202" s="5"/>
      <c r="U202" s="63"/>
      <c r="V202" s="63"/>
      <c r="W202" s="63"/>
      <c r="X202" s="63"/>
      <c r="Z202" s="63"/>
    </row>
    <row r="203" spans="2:26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Q203" s="5"/>
      <c r="U203" s="63"/>
      <c r="V203" s="63"/>
      <c r="W203" s="63"/>
      <c r="X203" s="63"/>
      <c r="Z203" s="63"/>
    </row>
    <row r="204" spans="2:26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Q204" s="5"/>
      <c r="U204" s="63"/>
      <c r="V204" s="63"/>
      <c r="W204" s="63"/>
      <c r="X204" s="63"/>
      <c r="Z204" s="63"/>
    </row>
    <row r="205" spans="2:26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Q205" s="5"/>
      <c r="U205" s="63"/>
      <c r="V205" s="63"/>
      <c r="W205" s="63"/>
      <c r="X205" s="63"/>
      <c r="Z205" s="63"/>
    </row>
    <row r="206" spans="2:26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Q206" s="5"/>
      <c r="U206" s="63"/>
      <c r="V206" s="63"/>
      <c r="W206" s="63"/>
      <c r="X206" s="63"/>
      <c r="Z206" s="63"/>
    </row>
  </sheetData>
  <pageMargins left="0.75" right="0.75" top="1" bottom="1" header="0.5" footer="0.5"/>
  <pageSetup paperSize="9" orientation="portrait" horizontalDpi="4294967292" verticalDpi="4294967292"/>
  <ignoredErrors>
    <ignoredError sqref="J26:P2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SINTESI recap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Ugo</cp:lastModifiedBy>
  <dcterms:created xsi:type="dcterms:W3CDTF">2018-09-20T07:41:33Z</dcterms:created>
  <dcterms:modified xsi:type="dcterms:W3CDTF">2022-07-01T15:46:55Z</dcterms:modified>
</cp:coreProperties>
</file>