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go.girardi\Desktop\sito\"/>
    </mc:Choice>
  </mc:AlternateContent>
  <xr:revisionPtr revIDLastSave="0" documentId="8_{73CE8DB3-D86D-4118-8AFE-5B25FEB786CA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PROSPETTO BILANCIO RENDICONTO F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39" i="1"/>
  <c r="F41" i="1"/>
  <c r="F13" i="1"/>
  <c r="F22" i="1"/>
  <c r="H13" i="1"/>
  <c r="H22" i="1"/>
  <c r="F28" i="1"/>
  <c r="F37" i="1"/>
  <c r="F39" i="1"/>
  <c r="D13" i="1"/>
  <c r="D22" i="1"/>
  <c r="D28" i="1"/>
  <c r="D37" i="1"/>
  <c r="H28" i="1"/>
  <c r="H37" i="1"/>
  <c r="H39" i="1"/>
  <c r="H41" i="1"/>
  <c r="J13" i="1"/>
  <c r="J22" i="1"/>
  <c r="J28" i="1"/>
  <c r="J37" i="1"/>
  <c r="J39" i="1"/>
  <c r="J41" i="1"/>
  <c r="M37" i="1"/>
  <c r="N37" i="1"/>
  <c r="O37" i="1"/>
  <c r="P37" i="1"/>
  <c r="Q37" i="1"/>
  <c r="R37" i="1"/>
  <c r="L37" i="1"/>
</calcChain>
</file>

<file path=xl/sharedStrings.xml><?xml version="1.0" encoding="utf-8"?>
<sst xmlns="http://schemas.openxmlformats.org/spreadsheetml/2006/main" count="46" uniqueCount="39">
  <si>
    <t xml:space="preserve">RENDICONTO FINANZIARIO </t>
  </si>
  <si>
    <t xml:space="preserve">Situazione al </t>
  </si>
  <si>
    <t>A. DISPONIBILITA' LIQUIDE INIZIALI</t>
  </si>
  <si>
    <t>Gestione reddituale</t>
  </si>
  <si>
    <t>Utile del'esercizo</t>
  </si>
  <si>
    <t>rettifiche per elementi non monetari non aventi contro partita nel CCN</t>
  </si>
  <si>
    <t>Ammortamenti</t>
  </si>
  <si>
    <t>Variazione Fondi</t>
  </si>
  <si>
    <t>Variazione Fondo Imposte</t>
  </si>
  <si>
    <t>Variazione Fondo Resi</t>
  </si>
  <si>
    <t>Flusso di cassa prima delle variazioni del circolante</t>
  </si>
  <si>
    <t>(Aumento) diminuzione delle rimanenze</t>
  </si>
  <si>
    <t>(Aumento) diminuzione dei crediti commerciali</t>
  </si>
  <si>
    <t>(Aumento) diminuzione ratei e risconti attivi</t>
  </si>
  <si>
    <t>(Aumento) diminuzione delle altre attività correnti</t>
  </si>
  <si>
    <t>Aumento (diminuzione) dei debiti commerciali</t>
  </si>
  <si>
    <t>Aumento (diminuzione) delle altre passività correnti</t>
  </si>
  <si>
    <t>B. FLUSSO FINANZIARIO DELLA GESTIONE REDDITUALE</t>
  </si>
  <si>
    <t>(Investimenti) Disinvestimenti</t>
  </si>
  <si>
    <t xml:space="preserve"> - Attività Immateriali</t>
  </si>
  <si>
    <t xml:space="preserve"> - Attività materiali</t>
  </si>
  <si>
    <t xml:space="preserve"> - Attività finanziarie</t>
  </si>
  <si>
    <t>C. FLUSSO FINANZIARIO DELL' ATTIVITA' DI INVESTIMENTO</t>
  </si>
  <si>
    <t>Attività finanziaria</t>
  </si>
  <si>
    <t>Dividendi pagati</t>
  </si>
  <si>
    <t>(Aumento) diminuzione dei crediti finanziari e titoli</t>
  </si>
  <si>
    <t>Aumento (diminuzione) dei debiti finanziari</t>
  </si>
  <si>
    <t>D. FLUSSO FINANZIARIO DERIVANTE DALL'ATTIVITA' FINANZIARIA</t>
  </si>
  <si>
    <t>E. INCREMENTO (DECREMENTO) NETTO DELLE DISPONIBILITA' LIQUIDE (B+C+D)</t>
  </si>
  <si>
    <t>F. DISPONIBILITA' LIQUIDE FINALI</t>
  </si>
  <si>
    <t>RICAVI PER COMPETENZA</t>
  </si>
  <si>
    <t>Ammortamenti ROU</t>
  </si>
  <si>
    <t>Aumento (diminuzione) debiti tributari</t>
  </si>
  <si>
    <t>Operazioni sul capitale - Azioni Proprie</t>
  </si>
  <si>
    <t>Accensione finanziamenti</t>
  </si>
  <si>
    <t>Rimborsi finanziamenti</t>
  </si>
  <si>
    <t>(Aumento) diminuzione dei crediti tributari</t>
  </si>
  <si>
    <t xml:space="preserve"> - Diritti ROU</t>
  </si>
  <si>
    <t>Rimborsi ROU - Aumento (diminuzione) debiti 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</si>
</sst>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[$€-2]\ * #,##0.0000_-;\-[$€-2]\ * #,##0.0000_-;_-[$€-2]\ * &quot;-&quot;??_-"/>
    <numFmt numFmtId="165" formatCode="_-[$€-2]\ * #,##0.00_-;\-[$€-2]\ * #,##0.00_-;_-[$€-2]\ * &quot;-&quot;??_-"/>
    <numFmt numFmtId="166" formatCode="dd/mm/yy;@"/>
    <numFmt numFmtId="167" formatCode="#,##0\ ;\(#,##0\);\ \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1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3" fillId="0" borderId="0"/>
    <xf numFmtId="0" fontId="5" fillId="0" borderId="0"/>
    <xf numFmtId="165" fontId="3" fillId="0" borderId="0"/>
    <xf numFmtId="43" fontId="3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0" applyFont="1" applyBorder="1"/>
    <xf numFmtId="164" fontId="4" fillId="0" borderId="0" xfId="1" applyFont="1" applyBorder="1" applyAlignment="1">
      <alignment horizontal="center" vertical="center"/>
    </xf>
    <xf numFmtId="3" fontId="2" fillId="0" borderId="0" xfId="0" applyNumberFormat="1" applyFont="1" applyBorder="1"/>
    <xf numFmtId="0" fontId="6" fillId="0" borderId="0" xfId="2" applyFont="1" applyFill="1" applyBorder="1" applyAlignment="1">
      <alignment horizontal="center"/>
    </xf>
    <xf numFmtId="3" fontId="7" fillId="0" borderId="0" xfId="0" applyNumberFormat="1" applyFont="1" applyBorder="1"/>
    <xf numFmtId="165" fontId="1" fillId="0" borderId="0" xfId="3" applyFont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165" fontId="8" fillId="0" borderId="1" xfId="3" applyFont="1" applyBorder="1" applyAlignment="1">
      <alignment vertical="center" wrapText="1"/>
    </xf>
    <xf numFmtId="167" fontId="2" fillId="0" borderId="0" xfId="4" applyNumberFormat="1" applyFont="1" applyBorder="1" applyAlignment="1">
      <alignment horizontal="right" vertical="center"/>
    </xf>
    <xf numFmtId="165" fontId="8" fillId="0" borderId="0" xfId="3" applyFont="1" applyAlignment="1">
      <alignment vertical="center" wrapText="1"/>
    </xf>
    <xf numFmtId="3" fontId="2" fillId="0" borderId="0" xfId="3" applyNumberFormat="1" applyFont="1" applyFill="1" applyAlignment="1">
      <alignment horizontal="right" vertical="center"/>
    </xf>
    <xf numFmtId="165" fontId="1" fillId="0" borderId="0" xfId="3" applyFont="1" applyBorder="1" applyAlignment="1">
      <alignment horizontal="right" vertical="center"/>
    </xf>
    <xf numFmtId="3" fontId="2" fillId="0" borderId="0" xfId="3" applyNumberFormat="1" applyFont="1" applyAlignment="1">
      <alignment horizontal="right" vertical="center"/>
    </xf>
    <xf numFmtId="165" fontId="8" fillId="0" borderId="2" xfId="3" applyFont="1" applyBorder="1" applyAlignment="1">
      <alignment vertical="center" wrapText="1"/>
    </xf>
    <xf numFmtId="3" fontId="8" fillId="0" borderId="2" xfId="3" applyNumberFormat="1" applyFont="1" applyFill="1" applyBorder="1" applyAlignment="1">
      <alignment horizontal="right" vertical="center"/>
    </xf>
    <xf numFmtId="3" fontId="8" fillId="0" borderId="2" xfId="3" applyNumberFormat="1" applyFont="1" applyBorder="1" applyAlignment="1">
      <alignment horizontal="right" vertical="center"/>
    </xf>
    <xf numFmtId="165" fontId="9" fillId="0" borderId="0" xfId="3" applyFont="1" applyAlignment="1">
      <alignment vertical="center" wrapText="1"/>
    </xf>
    <xf numFmtId="165" fontId="2" fillId="0" borderId="0" xfId="3" applyFont="1" applyAlignment="1">
      <alignment vertical="center" wrapText="1"/>
    </xf>
    <xf numFmtId="167" fontId="2" fillId="0" borderId="0" xfId="4" applyNumberFormat="1" applyFont="1" applyFill="1" applyBorder="1" applyAlignment="1">
      <alignment horizontal="right" vertical="center"/>
    </xf>
    <xf numFmtId="3" fontId="8" fillId="0" borderId="0" xfId="3" applyNumberFormat="1" applyFont="1" applyBorder="1" applyAlignment="1">
      <alignment horizontal="right" vertical="center"/>
    </xf>
    <xf numFmtId="165" fontId="2" fillId="0" borderId="0" xfId="3" applyFont="1" applyBorder="1" applyAlignment="1">
      <alignment vertical="center" wrapText="1"/>
    </xf>
    <xf numFmtId="3" fontId="2" fillId="0" borderId="0" xfId="3" applyNumberFormat="1" applyFont="1" applyBorder="1" applyAlignment="1">
      <alignment horizontal="right" vertical="center"/>
    </xf>
    <xf numFmtId="167" fontId="8" fillId="0" borderId="2" xfId="4" applyNumberFormat="1" applyFont="1" applyBorder="1" applyAlignment="1">
      <alignment horizontal="right" vertical="center"/>
    </xf>
    <xf numFmtId="167" fontId="8" fillId="0" borderId="0" xfId="4" applyNumberFormat="1" applyFont="1" applyBorder="1" applyAlignment="1">
      <alignment horizontal="right" vertical="center"/>
    </xf>
    <xf numFmtId="165" fontId="8" fillId="0" borderId="0" xfId="3" applyFont="1" applyBorder="1" applyAlignment="1">
      <alignment vertical="center" wrapText="1"/>
    </xf>
    <xf numFmtId="3" fontId="2" fillId="0" borderId="0" xfId="3" applyNumberFormat="1" applyFont="1" applyFill="1" applyBorder="1" applyAlignment="1">
      <alignment horizontal="right" vertical="center"/>
    </xf>
    <xf numFmtId="167" fontId="2" fillId="0" borderId="2" xfId="4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</cellXfs>
  <cellStyles count="6">
    <cellStyle name="Normale" xfId="0" builtinId="0"/>
    <cellStyle name="Normale 14" xfId="5" xr:uid="{00000000-0005-0000-0000-000001000000}"/>
    <cellStyle name="Normale 2 2 2" xfId="1" xr:uid="{00000000-0005-0000-0000-000002000000}"/>
    <cellStyle name="Normale 20 2" xfId="3" xr:uid="{00000000-0005-0000-0000-000003000000}"/>
    <cellStyle name="Normale 4" xfId="2" xr:uid="{00000000-0005-0000-0000-000004000000}"/>
    <cellStyle name="Virgola 2" xfId="4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81"/>
  <sheetViews>
    <sheetView tabSelected="1" topLeftCell="A23" workbookViewId="0">
      <selection activeCell="D42" sqref="D42"/>
    </sheetView>
  </sheetViews>
  <sheetFormatPr defaultColWidth="8.875" defaultRowHeight="15.75" x14ac:dyDescent="0.25"/>
  <cols>
    <col min="1" max="1" width="5.375" style="28" bestFit="1" customWidth="1"/>
    <col min="2" max="2" width="45.5" style="1" customWidth="1"/>
    <col min="3" max="3" width="1" style="3" customWidth="1"/>
    <col min="4" max="4" width="15.375" style="3" customWidth="1"/>
    <col min="5" max="5" width="1" style="3" customWidth="1"/>
    <col min="6" max="6" width="15.375" style="3" customWidth="1"/>
    <col min="7" max="7" width="1" style="3" customWidth="1"/>
    <col min="8" max="8" width="15.375" style="3" customWidth="1"/>
    <col min="9" max="9" width="1" style="3" customWidth="1"/>
    <col min="10" max="10" width="15.375" style="3" customWidth="1"/>
    <col min="11" max="11" width="1" style="3" customWidth="1"/>
    <col min="12" max="12" width="15.375" style="3" customWidth="1"/>
    <col min="13" max="13" width="1" style="3" customWidth="1"/>
    <col min="14" max="14" width="16.875" style="3" customWidth="1"/>
    <col min="15" max="15" width="1" style="1" customWidth="1"/>
    <col min="16" max="16" width="16.875" style="3" customWidth="1"/>
    <col min="17" max="17" width="1.5" style="1" customWidth="1"/>
    <col min="18" max="18" width="16.875" style="3" customWidth="1"/>
    <col min="19" max="19" width="1.625" style="1" customWidth="1"/>
    <col min="20" max="20" width="12.375" style="1" bestFit="1" customWidth="1"/>
    <col min="21" max="22" width="14.125" style="1" bestFit="1" customWidth="1"/>
    <col min="23" max="23" width="8.875" style="1"/>
    <col min="24" max="24" width="8.875" style="1" customWidth="1"/>
    <col min="25" max="25" width="10.5" style="1" bestFit="1" customWidth="1"/>
    <col min="26" max="29" width="8.875" style="1" customWidth="1"/>
    <col min="30" max="16384" width="8.875" style="1"/>
  </cols>
  <sheetData>
    <row r="2" spans="1:18" ht="18.75" x14ac:dyDescent="0.3">
      <c r="A2" s="1"/>
      <c r="B2" s="2" t="s">
        <v>0</v>
      </c>
      <c r="D2" s="4" t="s">
        <v>1</v>
      </c>
      <c r="F2" s="4" t="s">
        <v>1</v>
      </c>
      <c r="H2" s="4" t="s">
        <v>1</v>
      </c>
      <c r="J2" s="4" t="s">
        <v>1</v>
      </c>
      <c r="L2" s="4" t="s">
        <v>1</v>
      </c>
      <c r="M2" s="5"/>
      <c r="N2" s="4" t="s">
        <v>1</v>
      </c>
      <c r="P2" s="4" t="s">
        <v>1</v>
      </c>
      <c r="R2" s="4" t="s">
        <v>1</v>
      </c>
    </row>
    <row r="3" spans="1:18" s="6" customFormat="1" ht="18.75" x14ac:dyDescent="0.3">
      <c r="D3" s="7">
        <v>44377</v>
      </c>
      <c r="F3" s="7">
        <v>44012</v>
      </c>
      <c r="H3" s="7">
        <v>43646</v>
      </c>
      <c r="J3" s="7">
        <v>43281</v>
      </c>
      <c r="L3" s="7">
        <v>42916</v>
      </c>
      <c r="M3" s="5"/>
      <c r="N3" s="7">
        <v>42551</v>
      </c>
      <c r="O3" s="1"/>
      <c r="P3" s="7">
        <v>42185</v>
      </c>
      <c r="Q3" s="1"/>
      <c r="R3" s="7">
        <v>41820</v>
      </c>
    </row>
    <row r="4" spans="1:18" s="6" customFormat="1" x14ac:dyDescent="0.25">
      <c r="B4" s="8" t="s">
        <v>2</v>
      </c>
      <c r="D4" s="9">
        <v>10538185</v>
      </c>
      <c r="F4" s="9">
        <v>4473670</v>
      </c>
      <c r="H4" s="9">
        <v>3410064</v>
      </c>
      <c r="J4" s="9">
        <v>6218889</v>
      </c>
      <c r="L4" s="9">
        <v>3848561</v>
      </c>
      <c r="M4" s="3"/>
      <c r="N4" s="9">
        <v>6534774</v>
      </c>
      <c r="O4" s="1"/>
      <c r="P4" s="9">
        <v>7524462</v>
      </c>
      <c r="Q4" s="1"/>
      <c r="R4" s="9">
        <v>615038</v>
      </c>
    </row>
    <row r="5" spans="1:18" s="6" customFormat="1" x14ac:dyDescent="0.25">
      <c r="B5" s="10" t="s">
        <v>3</v>
      </c>
      <c r="D5" s="11"/>
      <c r="F5" s="11"/>
      <c r="H5" s="11"/>
      <c r="J5" s="11"/>
      <c r="L5" s="11"/>
      <c r="M5" s="12"/>
      <c r="N5" s="13"/>
      <c r="P5" s="13"/>
      <c r="Q5" s="1"/>
      <c r="R5" s="13"/>
    </row>
    <row r="6" spans="1:18" s="6" customFormat="1" x14ac:dyDescent="0.25">
      <c r="B6" s="14" t="s">
        <v>4</v>
      </c>
      <c r="D6" s="15">
        <v>1110173</v>
      </c>
      <c r="F6" s="23">
        <v>-838171</v>
      </c>
      <c r="H6" s="15">
        <v>2660233</v>
      </c>
      <c r="J6" s="15">
        <v>3022470</v>
      </c>
      <c r="L6" s="15">
        <v>1161401</v>
      </c>
      <c r="M6" s="12"/>
      <c r="N6" s="16">
        <v>1092951</v>
      </c>
      <c r="P6" s="16">
        <v>2578770</v>
      </c>
      <c r="Q6" s="1"/>
      <c r="R6" s="16">
        <v>4742331</v>
      </c>
    </row>
    <row r="7" spans="1:18" s="6" customFormat="1" ht="31.5" x14ac:dyDescent="0.25">
      <c r="B7" s="17" t="s">
        <v>5</v>
      </c>
      <c r="D7" s="11"/>
      <c r="F7" s="11"/>
      <c r="H7" s="11"/>
      <c r="J7" s="11"/>
      <c r="L7" s="11"/>
      <c r="M7" s="12"/>
      <c r="N7" s="13"/>
      <c r="P7" s="13"/>
      <c r="Q7" s="1"/>
      <c r="R7" s="13"/>
    </row>
    <row r="8" spans="1:18" s="6" customFormat="1" x14ac:dyDescent="0.25">
      <c r="B8" s="18" t="s">
        <v>6</v>
      </c>
      <c r="D8" s="19">
        <v>3324214</v>
      </c>
      <c r="F8" s="19">
        <v>1837420</v>
      </c>
      <c r="H8" s="19">
        <v>3257231</v>
      </c>
      <c r="J8" s="19">
        <v>4549595</v>
      </c>
      <c r="L8" s="19">
        <v>2199161</v>
      </c>
      <c r="M8" s="12"/>
      <c r="N8" s="9">
        <v>1984027</v>
      </c>
      <c r="P8" s="9">
        <v>1839946</v>
      </c>
      <c r="Q8" s="1"/>
      <c r="R8" s="9">
        <v>2104015</v>
      </c>
    </row>
    <row r="9" spans="1:18" s="6" customFormat="1" x14ac:dyDescent="0.25">
      <c r="B9" s="18" t="s">
        <v>31</v>
      </c>
      <c r="D9" s="19">
        <v>566786</v>
      </c>
      <c r="F9" s="19">
        <v>568399</v>
      </c>
      <c r="H9" s="19">
        <v>254504</v>
      </c>
      <c r="J9" s="19"/>
      <c r="L9" s="19"/>
      <c r="M9" s="12"/>
      <c r="N9" s="9"/>
      <c r="P9" s="9"/>
      <c r="Q9" s="1"/>
      <c r="R9" s="9"/>
    </row>
    <row r="10" spans="1:18" s="6" customFormat="1" x14ac:dyDescent="0.25">
      <c r="B10" s="18" t="s">
        <v>7</v>
      </c>
      <c r="D10" s="19">
        <v>50491</v>
      </c>
      <c r="F10" s="19">
        <v>-40563</v>
      </c>
      <c r="H10" s="19">
        <v>52112</v>
      </c>
      <c r="J10" s="19">
        <v>1808</v>
      </c>
      <c r="L10" s="19">
        <v>37700</v>
      </c>
      <c r="M10" s="9"/>
      <c r="N10" s="9">
        <v>33735</v>
      </c>
      <c r="P10" s="9">
        <v>-41535</v>
      </c>
      <c r="Q10" s="1"/>
      <c r="R10" s="9">
        <v>120581</v>
      </c>
    </row>
    <row r="11" spans="1:18" s="6" customFormat="1" x14ac:dyDescent="0.25">
      <c r="B11" s="18" t="s">
        <v>8</v>
      </c>
      <c r="D11" s="19">
        <v>-16331</v>
      </c>
      <c r="F11" s="19">
        <v>-483243</v>
      </c>
      <c r="H11" s="19">
        <v>0</v>
      </c>
      <c r="J11" s="19">
        <v>165868</v>
      </c>
      <c r="L11" s="19"/>
      <c r="M11" s="9"/>
      <c r="N11" s="9"/>
      <c r="P11" s="9"/>
      <c r="Q11" s="1"/>
      <c r="R11" s="9"/>
    </row>
    <row r="12" spans="1:18" s="6" customFormat="1" x14ac:dyDescent="0.25">
      <c r="B12" s="18" t="s">
        <v>9</v>
      </c>
      <c r="D12" s="19"/>
      <c r="F12" s="19"/>
      <c r="H12" s="19"/>
      <c r="J12" s="19"/>
      <c r="L12" s="19"/>
      <c r="M12" s="9"/>
      <c r="N12" s="9"/>
      <c r="P12" s="9">
        <v>-4915</v>
      </c>
      <c r="Q12" s="1"/>
      <c r="R12" s="9"/>
    </row>
    <row r="13" spans="1:18" s="6" customFormat="1" x14ac:dyDescent="0.25">
      <c r="B13" s="14" t="s">
        <v>10</v>
      </c>
      <c r="D13" s="15">
        <f>SUM(D6:D12)-1</f>
        <v>5035332</v>
      </c>
      <c r="F13" s="15">
        <f>SUM(F6:F12)</f>
        <v>1043842</v>
      </c>
      <c r="H13" s="15">
        <f>SUM(H6:H12)</f>
        <v>6224080</v>
      </c>
      <c r="J13" s="15">
        <f>SUM(J6:J12)-1</f>
        <v>7739740</v>
      </c>
      <c r="L13" s="15">
        <v>3398261</v>
      </c>
      <c r="M13" s="20"/>
      <c r="N13" s="16">
        <v>3110713</v>
      </c>
      <c r="P13" s="16">
        <v>4372266</v>
      </c>
      <c r="Q13" s="1"/>
      <c r="R13" s="16">
        <v>6966927</v>
      </c>
    </row>
    <row r="14" spans="1:18" s="6" customFormat="1" x14ac:dyDescent="0.25">
      <c r="B14" s="21" t="s">
        <v>11</v>
      </c>
      <c r="D14" s="19">
        <v>-3265950</v>
      </c>
      <c r="F14" s="19">
        <v>-2731</v>
      </c>
      <c r="H14" s="19">
        <v>-6486168</v>
      </c>
      <c r="J14" s="19">
        <v>-21646</v>
      </c>
      <c r="L14" s="19">
        <v>-34054</v>
      </c>
      <c r="M14" s="9"/>
      <c r="N14" s="9">
        <v>-42565</v>
      </c>
      <c r="P14" s="9">
        <v>-57879</v>
      </c>
      <c r="Q14" s="1"/>
      <c r="R14" s="9">
        <v>-17898</v>
      </c>
    </row>
    <row r="15" spans="1:18" s="6" customFormat="1" x14ac:dyDescent="0.25">
      <c r="B15" s="18" t="s">
        <v>12</v>
      </c>
      <c r="D15" s="19">
        <v>-1386325</v>
      </c>
      <c r="F15" s="19">
        <v>7748183</v>
      </c>
      <c r="H15" s="19">
        <v>-6932987</v>
      </c>
      <c r="J15" s="19">
        <v>-5370182</v>
      </c>
      <c r="L15" s="19">
        <v>321973</v>
      </c>
      <c r="M15" s="9"/>
      <c r="N15" s="9">
        <v>-1121151</v>
      </c>
      <c r="P15" s="9">
        <v>-771931</v>
      </c>
      <c r="Q15" s="1"/>
      <c r="R15" s="9">
        <v>-5789531</v>
      </c>
    </row>
    <row r="16" spans="1:18" s="6" customFormat="1" x14ac:dyDescent="0.25">
      <c r="B16" s="18" t="s">
        <v>36</v>
      </c>
      <c r="D16" s="19">
        <v>-694600</v>
      </c>
      <c r="F16" s="19">
        <v>2374857</v>
      </c>
      <c r="H16" s="19">
        <v>2152869</v>
      </c>
      <c r="J16" s="19">
        <v>-1989804</v>
      </c>
      <c r="L16" s="19">
        <v>74112</v>
      </c>
      <c r="M16" s="9"/>
      <c r="N16" s="9">
        <v>-1514307</v>
      </c>
      <c r="P16" s="9">
        <v>37896</v>
      </c>
      <c r="Q16" s="1"/>
      <c r="R16" s="9">
        <v>-44316</v>
      </c>
    </row>
    <row r="17" spans="2:18" s="6" customFormat="1" x14ac:dyDescent="0.25">
      <c r="B17" s="18" t="s">
        <v>13</v>
      </c>
      <c r="D17" s="19"/>
      <c r="F17" s="19"/>
      <c r="H17" s="19"/>
      <c r="J17" s="19"/>
      <c r="L17" s="19"/>
      <c r="M17" s="9"/>
      <c r="N17" s="9"/>
      <c r="P17" s="9">
        <v>-85349</v>
      </c>
      <c r="Q17" s="1"/>
      <c r="R17" s="9"/>
    </row>
    <row r="18" spans="2:18" s="6" customFormat="1" x14ac:dyDescent="0.25">
      <c r="B18" s="18" t="s">
        <v>14</v>
      </c>
      <c r="D18" s="19">
        <v>-382351</v>
      </c>
      <c r="F18" s="19">
        <v>-141651</v>
      </c>
      <c r="H18" s="19">
        <v>-108151</v>
      </c>
      <c r="J18" s="19">
        <v>150241</v>
      </c>
      <c r="L18" s="19">
        <v>133632</v>
      </c>
      <c r="M18" s="9"/>
      <c r="N18" s="9">
        <v>526395</v>
      </c>
      <c r="P18" s="9">
        <v>-11412</v>
      </c>
      <c r="Q18" s="1"/>
      <c r="R18" s="9">
        <v>203004</v>
      </c>
    </row>
    <row r="19" spans="2:18" s="6" customFormat="1" x14ac:dyDescent="0.25">
      <c r="B19" s="18" t="s">
        <v>15</v>
      </c>
      <c r="D19" s="19">
        <v>-1737860</v>
      </c>
      <c r="F19" s="19">
        <v>-4503211</v>
      </c>
      <c r="H19" s="19">
        <v>5260294</v>
      </c>
      <c r="J19" s="19">
        <v>2155488</v>
      </c>
      <c r="L19" s="19">
        <v>-170377</v>
      </c>
      <c r="M19" s="9"/>
      <c r="N19" s="9">
        <v>2104877</v>
      </c>
      <c r="P19" s="9">
        <v>-2423112</v>
      </c>
      <c r="Q19" s="1"/>
      <c r="R19" s="9">
        <v>3184059</v>
      </c>
    </row>
    <row r="20" spans="2:18" s="6" customFormat="1" x14ac:dyDescent="0.25">
      <c r="B20" s="18" t="s">
        <v>32</v>
      </c>
      <c r="D20" s="19">
        <v>212871</v>
      </c>
      <c r="F20" s="19">
        <v>-2552928</v>
      </c>
      <c r="H20" s="19">
        <v>1132654</v>
      </c>
      <c r="J20" s="19">
        <v>173543</v>
      </c>
      <c r="L20" s="19">
        <v>6465</v>
      </c>
      <c r="M20" s="9"/>
      <c r="N20" s="9">
        <v>-134916</v>
      </c>
      <c r="P20" s="9">
        <v>1478674</v>
      </c>
      <c r="Q20" s="1"/>
      <c r="R20" s="9">
        <v>1672246</v>
      </c>
    </row>
    <row r="21" spans="2:18" s="6" customFormat="1" x14ac:dyDescent="0.25">
      <c r="B21" s="18" t="s">
        <v>16</v>
      </c>
      <c r="D21" s="19">
        <v>4035057</v>
      </c>
      <c r="F21" s="19">
        <v>-113387</v>
      </c>
      <c r="H21" s="19">
        <v>828080</v>
      </c>
      <c r="J21" s="19">
        <v>141308</v>
      </c>
      <c r="L21" s="19">
        <v>23446</v>
      </c>
      <c r="M21" s="9"/>
      <c r="N21" s="9">
        <v>50527</v>
      </c>
      <c r="P21" s="9">
        <v>132793</v>
      </c>
      <c r="Q21" s="1"/>
      <c r="R21" s="9">
        <v>-500000</v>
      </c>
    </row>
    <row r="22" spans="2:18" s="6" customFormat="1" ht="31.5" x14ac:dyDescent="0.25">
      <c r="B22" s="14" t="s">
        <v>17</v>
      </c>
      <c r="D22" s="15">
        <f>SUM(D13:D21)+1</f>
        <v>1816175</v>
      </c>
      <c r="F22" s="15">
        <f>SUM(F13:F21)-1</f>
        <v>3852973</v>
      </c>
      <c r="H22" s="15">
        <f>SUM(H13:H21)</f>
        <v>2070671</v>
      </c>
      <c r="J22" s="15">
        <f>SUM(J13:J21)+1</f>
        <v>2978689</v>
      </c>
      <c r="L22" s="15">
        <v>3753459</v>
      </c>
      <c r="M22" s="20"/>
      <c r="N22" s="16">
        <v>2979573</v>
      </c>
      <c r="P22" s="16">
        <v>2671947</v>
      </c>
      <c r="Q22" s="1"/>
      <c r="R22" s="16">
        <v>5674491</v>
      </c>
    </row>
    <row r="23" spans="2:18" s="6" customFormat="1" x14ac:dyDescent="0.25">
      <c r="B23" s="10" t="s">
        <v>18</v>
      </c>
      <c r="D23" s="11"/>
      <c r="F23" s="11"/>
      <c r="H23" s="11"/>
      <c r="J23" s="11"/>
      <c r="L23" s="11"/>
      <c r="M23" s="22"/>
      <c r="N23" s="13"/>
      <c r="P23" s="13"/>
      <c r="Q23" s="1"/>
      <c r="R23" s="13"/>
    </row>
    <row r="24" spans="2:18" s="6" customFormat="1" x14ac:dyDescent="0.25">
      <c r="B24" s="18" t="s">
        <v>19</v>
      </c>
      <c r="D24" s="9">
        <v>-2157731</v>
      </c>
      <c r="F24" s="9">
        <v>-1604472</v>
      </c>
      <c r="H24" s="9">
        <v>-2793455</v>
      </c>
      <c r="J24" s="9">
        <v>-2588428</v>
      </c>
      <c r="L24" s="9">
        <v>-3117118</v>
      </c>
      <c r="M24" s="9"/>
      <c r="N24" s="9">
        <v>-2250063</v>
      </c>
      <c r="P24" s="9">
        <v>-2136639</v>
      </c>
      <c r="Q24" s="1"/>
      <c r="R24" s="9">
        <v>-3729686</v>
      </c>
    </row>
    <row r="25" spans="2:18" s="6" customFormat="1" x14ac:dyDescent="0.25">
      <c r="B25" s="18" t="s">
        <v>20</v>
      </c>
      <c r="D25" s="9">
        <v>-2247</v>
      </c>
      <c r="F25" s="9">
        <v>-422394</v>
      </c>
      <c r="H25" s="9">
        <v>-537756</v>
      </c>
      <c r="J25" s="9">
        <v>-951</v>
      </c>
      <c r="L25" s="9">
        <v>-3916</v>
      </c>
      <c r="M25" s="9"/>
      <c r="N25" s="9">
        <v>6692</v>
      </c>
      <c r="P25" s="9">
        <v>-49672</v>
      </c>
      <c r="Q25" s="1"/>
      <c r="R25" s="9">
        <v>-9947</v>
      </c>
    </row>
    <row r="26" spans="2:18" s="6" customFormat="1" x14ac:dyDescent="0.25">
      <c r="B26" s="18" t="s">
        <v>37</v>
      </c>
      <c r="D26" s="9">
        <v>0</v>
      </c>
      <c r="F26" s="9">
        <v>-1147160</v>
      </c>
      <c r="H26" s="9">
        <v>-5443017</v>
      </c>
      <c r="J26" s="9"/>
      <c r="L26" s="9"/>
      <c r="M26" s="9"/>
      <c r="N26" s="9"/>
      <c r="P26" s="9"/>
      <c r="Q26" s="1"/>
      <c r="R26" s="9"/>
    </row>
    <row r="27" spans="2:18" s="6" customFormat="1" x14ac:dyDescent="0.25">
      <c r="B27" s="18" t="s">
        <v>21</v>
      </c>
      <c r="D27" s="9">
        <v>0</v>
      </c>
      <c r="F27" s="9">
        <v>0</v>
      </c>
      <c r="H27" s="9">
        <v>-222</v>
      </c>
      <c r="J27" s="9">
        <v>-2322</v>
      </c>
      <c r="L27" s="9">
        <v>-97</v>
      </c>
      <c r="M27" s="9"/>
      <c r="N27" s="9">
        <v>3158</v>
      </c>
      <c r="P27" s="9">
        <v>-2391</v>
      </c>
      <c r="Q27" s="1"/>
      <c r="R27" s="9"/>
    </row>
    <row r="28" spans="2:18" s="6" customFormat="1" ht="31.5" x14ac:dyDescent="0.25">
      <c r="B28" s="14" t="s">
        <v>22</v>
      </c>
      <c r="D28" s="23">
        <f>SUM(D24:D27)</f>
        <v>-2159978</v>
      </c>
      <c r="F28" s="23">
        <f>SUM(F24:F27)</f>
        <v>-3174026</v>
      </c>
      <c r="H28" s="23">
        <f>SUM(H24:H27)</f>
        <v>-8774450</v>
      </c>
      <c r="J28" s="23">
        <f>SUM(J24:J27)</f>
        <v>-2591701</v>
      </c>
      <c r="L28" s="23">
        <v>-3121131</v>
      </c>
      <c r="M28" s="24"/>
      <c r="N28" s="23">
        <v>-2240213</v>
      </c>
      <c r="P28" s="23">
        <v>-2188700</v>
      </c>
      <c r="Q28" s="1"/>
      <c r="R28" s="23">
        <v>-3739633</v>
      </c>
    </row>
    <row r="29" spans="2:18" s="6" customFormat="1" x14ac:dyDescent="0.25">
      <c r="B29" s="25" t="s">
        <v>23</v>
      </c>
      <c r="D29" s="26"/>
      <c r="F29" s="26"/>
      <c r="H29" s="26"/>
      <c r="J29" s="26"/>
      <c r="L29" s="26"/>
      <c r="M29" s="9"/>
      <c r="N29" s="22"/>
      <c r="P29" s="22"/>
      <c r="Q29" s="1"/>
      <c r="R29" s="22"/>
    </row>
    <row r="30" spans="2:18" s="6" customFormat="1" x14ac:dyDescent="0.25">
      <c r="B30" s="18" t="s">
        <v>33</v>
      </c>
      <c r="D30" s="9">
        <v>0</v>
      </c>
      <c r="F30" s="9">
        <v>-74024</v>
      </c>
      <c r="H30" s="9">
        <v>-115236</v>
      </c>
      <c r="J30" s="9">
        <v>-270150</v>
      </c>
      <c r="L30" s="9">
        <v>0</v>
      </c>
      <c r="M30" s="9"/>
      <c r="N30" s="9">
        <v>-21556</v>
      </c>
      <c r="P30" s="9"/>
      <c r="Q30" s="1"/>
      <c r="R30" s="9">
        <v>6506983</v>
      </c>
    </row>
    <row r="31" spans="2:18" s="6" customFormat="1" x14ac:dyDescent="0.25">
      <c r="B31" s="18" t="s">
        <v>24</v>
      </c>
      <c r="D31" s="9">
        <v>0</v>
      </c>
      <c r="F31" s="9">
        <v>0</v>
      </c>
      <c r="H31" s="9">
        <v>-1799136</v>
      </c>
      <c r="J31" s="9">
        <v>-1198069</v>
      </c>
      <c r="L31" s="9">
        <v>-1177569</v>
      </c>
      <c r="M31" s="9"/>
      <c r="N31" s="9">
        <v>-1799318</v>
      </c>
      <c r="P31" s="9">
        <v>-1800000</v>
      </c>
      <c r="Q31" s="1"/>
      <c r="R31" s="9"/>
    </row>
    <row r="32" spans="2:18" s="6" customFormat="1" x14ac:dyDescent="0.25">
      <c r="B32" s="18" t="s">
        <v>25</v>
      </c>
      <c r="D32" s="9">
        <v>0</v>
      </c>
      <c r="F32" s="9">
        <v>3506312</v>
      </c>
      <c r="H32" s="9">
        <v>0</v>
      </c>
      <c r="J32" s="9"/>
      <c r="L32" s="9"/>
      <c r="M32" s="9"/>
      <c r="N32" s="9"/>
      <c r="P32" s="9"/>
      <c r="Q32" s="1"/>
      <c r="R32" s="9"/>
    </row>
    <row r="33" spans="2:18" s="6" customFormat="1" x14ac:dyDescent="0.25">
      <c r="B33" s="18" t="s">
        <v>26</v>
      </c>
      <c r="D33" s="9">
        <v>0</v>
      </c>
      <c r="F33" s="9">
        <v>-1366097</v>
      </c>
      <c r="H33" s="9">
        <v>6801420</v>
      </c>
      <c r="J33" s="9"/>
      <c r="L33" s="9"/>
      <c r="M33" s="9"/>
      <c r="N33" s="9"/>
      <c r="P33" s="9"/>
      <c r="Q33" s="1"/>
      <c r="R33" s="9">
        <v>-300000</v>
      </c>
    </row>
    <row r="34" spans="2:18" s="6" customFormat="1" x14ac:dyDescent="0.25">
      <c r="B34" s="18" t="s">
        <v>34</v>
      </c>
      <c r="D34" s="9">
        <v>0</v>
      </c>
      <c r="F34" s="9"/>
      <c r="H34" s="9"/>
      <c r="J34" s="9"/>
      <c r="L34" s="9"/>
      <c r="M34" s="9"/>
      <c r="N34" s="9"/>
      <c r="P34" s="9"/>
      <c r="Q34" s="1"/>
      <c r="R34" s="9"/>
    </row>
    <row r="35" spans="2:18" s="6" customFormat="1" x14ac:dyDescent="0.25">
      <c r="B35" s="18" t="s">
        <v>35</v>
      </c>
      <c r="D35" s="9">
        <v>-1574339</v>
      </c>
      <c r="F35" s="9"/>
      <c r="H35" s="9"/>
      <c r="J35" s="9"/>
      <c r="L35" s="9"/>
      <c r="M35" s="9"/>
      <c r="N35" s="9"/>
      <c r="P35" s="9"/>
      <c r="Q35" s="1"/>
      <c r="R35" s="9"/>
    </row>
    <row r="36" spans="2:18" s="6" customFormat="1" x14ac:dyDescent="0.25">
      <c r="B36" s="18" t="s">
        <v>38</v>
      </c>
      <c r="D36" s="9">
        <v>-554702</v>
      </c>
      <c r="F36" s="9">
        <v>731412</v>
      </c>
      <c r="H36" s="9">
        <v>5274386</v>
      </c>
      <c r="J36" s="9"/>
      <c r="L36" s="9"/>
      <c r="M36" s="9"/>
      <c r="N36" s="9"/>
      <c r="P36" s="9"/>
      <c r="Q36" s="1"/>
      <c r="R36" s="9"/>
    </row>
    <row r="37" spans="2:18" s="6" customFormat="1" ht="31.5" x14ac:dyDescent="0.25">
      <c r="B37" s="14" t="s">
        <v>27</v>
      </c>
      <c r="D37" s="23">
        <f>SUM(D30:D36)</f>
        <v>-2129041</v>
      </c>
      <c r="F37" s="23">
        <f>SUM(F30:F36)</f>
        <v>2797603</v>
      </c>
      <c r="H37" s="23">
        <f>SUM(H30:H36)</f>
        <v>10161434</v>
      </c>
      <c r="J37" s="23">
        <f>SUM(J30:J36)</f>
        <v>-1468219</v>
      </c>
      <c r="L37" s="23">
        <f>SUM(L30:L36)</f>
        <v>-1177569</v>
      </c>
      <c r="M37" s="23">
        <f t="shared" ref="M37:R37" si="0">SUM(M30:M36)</f>
        <v>0</v>
      </c>
      <c r="N37" s="23">
        <f t="shared" si="0"/>
        <v>-1820874</v>
      </c>
      <c r="O37" s="23">
        <f t="shared" si="0"/>
        <v>0</v>
      </c>
      <c r="P37" s="23">
        <f t="shared" si="0"/>
        <v>-1800000</v>
      </c>
      <c r="Q37" s="23">
        <f t="shared" si="0"/>
        <v>0</v>
      </c>
      <c r="R37" s="23">
        <f t="shared" si="0"/>
        <v>6206983</v>
      </c>
    </row>
    <row r="38" spans="2:18" s="6" customFormat="1" x14ac:dyDescent="0.25">
      <c r="B38" s="18"/>
      <c r="D38" s="11"/>
      <c r="F38" s="11"/>
      <c r="H38" s="11"/>
      <c r="J38" s="11"/>
      <c r="L38" s="11"/>
      <c r="M38" s="22"/>
      <c r="N38" s="13"/>
      <c r="P38" s="13"/>
      <c r="Q38" s="1"/>
      <c r="R38" s="13"/>
    </row>
    <row r="39" spans="2:18" s="6" customFormat="1" ht="31.5" x14ac:dyDescent="0.25">
      <c r="B39" s="14" t="s">
        <v>28</v>
      </c>
      <c r="D39" s="27">
        <f>D22+D28+D37-1</f>
        <v>-2472845</v>
      </c>
      <c r="F39" s="27">
        <f>F22+F28+F37</f>
        <v>3476550</v>
      </c>
      <c r="H39" s="27">
        <f>H22+H28+H37</f>
        <v>3457655</v>
      </c>
      <c r="J39" s="27">
        <f>J22+J28+J37</f>
        <v>-1081231</v>
      </c>
      <c r="L39" s="27">
        <v>-545242</v>
      </c>
      <c r="M39" s="9"/>
      <c r="N39" s="27">
        <v>-1081513</v>
      </c>
      <c r="P39" s="27">
        <v>-1316753</v>
      </c>
      <c r="Q39" s="1"/>
      <c r="R39" s="27">
        <v>8141841</v>
      </c>
    </row>
    <row r="40" spans="2:18" s="6" customFormat="1" x14ac:dyDescent="0.25">
      <c r="B40" s="18"/>
      <c r="D40" s="27"/>
      <c r="F40" s="27"/>
      <c r="H40" s="27"/>
      <c r="J40" s="27"/>
      <c r="L40" s="27"/>
      <c r="M40" s="9"/>
      <c r="N40" s="27"/>
      <c r="P40" s="27"/>
      <c r="Q40" s="1"/>
      <c r="R40" s="27"/>
    </row>
    <row r="41" spans="2:18" s="6" customFormat="1" x14ac:dyDescent="0.25">
      <c r="B41" s="14" t="s">
        <v>29</v>
      </c>
      <c r="D41" s="23">
        <f>D4+D39-1</f>
        <v>8065339</v>
      </c>
      <c r="F41" s="23">
        <f>F4+F39-1</f>
        <v>7950219</v>
      </c>
      <c r="H41" s="23">
        <f>H4+H39</f>
        <v>6867719</v>
      </c>
      <c r="J41" s="23">
        <f>J4+J39</f>
        <v>5137658</v>
      </c>
      <c r="L41" s="23">
        <v>3303320</v>
      </c>
      <c r="M41" s="24"/>
      <c r="N41" s="23">
        <v>5273261</v>
      </c>
      <c r="P41" s="23">
        <v>6207709</v>
      </c>
      <c r="Q41" s="1"/>
      <c r="R41" s="23">
        <v>8756879</v>
      </c>
    </row>
    <row r="126" spans="1:15" s="3" customFormat="1" x14ac:dyDescent="0.25">
      <c r="A126" s="28"/>
      <c r="B126" s="1" t="s">
        <v>30</v>
      </c>
      <c r="O126" s="1"/>
    </row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RENDICONTO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Ugo Girardi</cp:lastModifiedBy>
  <dcterms:created xsi:type="dcterms:W3CDTF">2017-11-24T17:31:14Z</dcterms:created>
  <dcterms:modified xsi:type="dcterms:W3CDTF">2022-06-29T13:34:10Z</dcterms:modified>
</cp:coreProperties>
</file>