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go.girardi\Desktop\sito\"/>
    </mc:Choice>
  </mc:AlternateContent>
  <xr:revisionPtr revIDLastSave="0" documentId="13_ncr:1_{891B8A93-C0D3-49A1-B60B-A4C5D82178F0}" xr6:coauthVersionLast="47" xr6:coauthVersionMax="47" xr10:uidLastSave="{00000000-0000-0000-0000-000000000000}"/>
  <bookViews>
    <workbookView xWindow="-28920" yWindow="-120" windowWidth="29040" windowHeight="15840" tabRatio="500" xr2:uid="{00000000-000D-0000-FFFF-FFFF00000000}"/>
  </bookViews>
  <sheets>
    <sheet name="PROSPETTO BILANCIO C.ECONOMICO" sheetId="1" r:id="rId1"/>
  </sheets>
  <externalReferences>
    <externalReference r:id="rId2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1" l="1"/>
  <c r="F25" i="1"/>
  <c r="D23" i="1"/>
  <c r="F23" i="1"/>
  <c r="H11" i="1"/>
  <c r="H12" i="1"/>
  <c r="H23" i="1"/>
  <c r="J11" i="1"/>
  <c r="J12" i="1"/>
  <c r="J23" i="1"/>
  <c r="D11" i="1"/>
  <c r="D12" i="1"/>
  <c r="D25" i="1"/>
  <c r="F11" i="1"/>
  <c r="F12" i="1"/>
  <c r="F27" i="1"/>
  <c r="H25" i="1"/>
  <c r="H27" i="1"/>
  <c r="J25" i="1"/>
  <c r="J27" i="1"/>
  <c r="V160" i="1"/>
  <c r="V159" i="1"/>
  <c r="V158" i="1"/>
  <c r="V157" i="1"/>
  <c r="V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R11" i="1"/>
  <c r="R12" i="1"/>
  <c r="R23" i="1"/>
  <c r="R25" i="1"/>
  <c r="R27" i="1"/>
  <c r="P11" i="1"/>
  <c r="P12" i="1"/>
  <c r="P23" i="1"/>
  <c r="P25" i="1"/>
  <c r="P27" i="1"/>
  <c r="N11" i="1"/>
  <c r="N14" i="1"/>
  <c r="N12" i="1"/>
  <c r="N23" i="1"/>
  <c r="N25" i="1"/>
  <c r="N27" i="1"/>
  <c r="L11" i="1"/>
  <c r="L14" i="1"/>
  <c r="L12" i="1"/>
  <c r="L23" i="1"/>
  <c r="L25" i="1"/>
  <c r="L27" i="1"/>
  <c r="P21" i="1"/>
  <c r="N21" i="1"/>
</calcChain>
</file>

<file path=xl/sharedStrings.xml><?xml version="1.0" encoding="utf-8"?>
<sst xmlns="http://schemas.openxmlformats.org/spreadsheetml/2006/main" count="38" uniqueCount="31">
  <si>
    <t>NOTORIOUS PICTURES S.p.A.</t>
  </si>
  <si>
    <t xml:space="preserve">Conto Economico </t>
  </si>
  <si>
    <t xml:space="preserve">Bilancio </t>
  </si>
  <si>
    <t>2017</t>
  </si>
  <si>
    <t>2016</t>
  </si>
  <si>
    <t>2015</t>
  </si>
  <si>
    <t>Ricavi delle vendite e delle prestazioni</t>
  </si>
  <si>
    <t>Altri Ricavi e proventi</t>
  </si>
  <si>
    <t xml:space="preserve">Variazione rimanenze prodotti finiti </t>
  </si>
  <si>
    <t xml:space="preserve">Costi per materie prime, sussidiarie, di consumo e merci </t>
  </si>
  <si>
    <t xml:space="preserve">Costi per servizi </t>
  </si>
  <si>
    <t>Godimento beni di terzi</t>
  </si>
  <si>
    <t>Costo del Personale</t>
  </si>
  <si>
    <t xml:space="preserve">Oneri e Proventi diversi  </t>
  </si>
  <si>
    <t>Amm.to Attività Immateriali</t>
  </si>
  <si>
    <t>Amm.to Attività Materiali</t>
  </si>
  <si>
    <t>Accantonamento svalutazioni crediti</t>
  </si>
  <si>
    <t>Altri Accantonamenti per rischi</t>
  </si>
  <si>
    <t>Risultato Operativo</t>
  </si>
  <si>
    <t>Proventi e Oneri Finanziari</t>
  </si>
  <si>
    <t>Risultato prima delle imposte</t>
  </si>
  <si>
    <t xml:space="preserve">Imposte sul reddito </t>
  </si>
  <si>
    <t xml:space="preserve">Risultato Netto </t>
  </si>
  <si>
    <t>RICAVI PER COMPETENZA</t>
  </si>
  <si>
    <t>2018</t>
  </si>
  <si>
    <t>2019</t>
  </si>
  <si>
    <t>2020</t>
  </si>
  <si>
    <t>2021</t>
  </si>
  <si>
    <t xml:space="preserve">Totale Ricavi </t>
  </si>
  <si>
    <t>Costi Operativi Totali</t>
  </si>
  <si>
    <t>Amm.to Attività Materiali ROU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</si>
</sst>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#,##0\ ;\(#,##0\);\ \-"/>
    <numFmt numFmtId="167" formatCode="_-[$€-2]\ * #,##0.0000_-;\-[$€-2]\ * #,##0.0000_-;_-[$€-2]\ * &quot;-&quot;??_-"/>
    <numFmt numFmtId="168" formatCode="_-[$€-2]\ * #,##0.00_-;\-[$€-2]\ * #,##0.00_-;_-[$€-2]\ * &quot;-&quot;??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0"/>
      <name val="Calibri"/>
      <scheme val="minor"/>
    </font>
    <font>
      <sz val="12"/>
      <name val="Calibri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color indexed="10"/>
      <name val="Calibri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1D1D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7" fontId="7" fillId="0" borderId="0"/>
    <xf numFmtId="168" fontId="7" fillId="0" borderId="0"/>
    <xf numFmtId="43" fontId="7" fillId="0" borderId="0" applyFont="0" applyFill="0" applyBorder="0" applyAlignment="0" applyProtection="0"/>
  </cellStyleXfs>
  <cellXfs count="47">
    <xf numFmtId="0" fontId="0" fillId="0" borderId="0" xfId="0"/>
    <xf numFmtId="3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165" fontId="3" fillId="0" borderId="0" xfId="1" applyNumberFormat="1" applyFont="1" applyBorder="1"/>
    <xf numFmtId="3" fontId="3" fillId="0" borderId="0" xfId="0" applyNumberFormat="1" applyFont="1" applyBorder="1"/>
    <xf numFmtId="0" fontId="5" fillId="2" borderId="1" xfId="2" applyFont="1" applyFill="1" applyBorder="1" applyAlignment="1">
      <alignment horizontal="center" vertical="center" wrapText="1"/>
    </xf>
    <xf numFmtId="0" fontId="3" fillId="0" borderId="0" xfId="2" applyFont="1" applyFill="1" applyBorder="1"/>
    <xf numFmtId="0" fontId="3" fillId="0" borderId="0" xfId="2" applyFont="1" applyAlignment="1">
      <alignment horizontal="center"/>
    </xf>
    <xf numFmtId="0" fontId="3" fillId="0" borderId="0" xfId="2" applyFont="1"/>
    <xf numFmtId="0" fontId="5" fillId="0" borderId="0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3" fillId="0" borderId="0" xfId="2" applyFont="1" applyFill="1"/>
    <xf numFmtId="0" fontId="5" fillId="0" borderId="0" xfId="2" applyFont="1" applyFill="1" applyBorder="1" applyAlignment="1">
      <alignment horizontal="center" vertical="center"/>
    </xf>
    <xf numFmtId="0" fontId="5" fillId="0" borderId="0" xfId="2" quotePrefix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wrapText="1"/>
    </xf>
    <xf numFmtId="14" fontId="5" fillId="0" borderId="2" xfId="0" quotePrefix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65" fontId="3" fillId="0" borderId="0" xfId="1" quotePrefix="1" applyNumberFormat="1" applyFont="1" applyFill="1" applyBorder="1" applyAlignment="1">
      <alignment horizontal="center"/>
    </xf>
    <xf numFmtId="165" fontId="3" fillId="0" borderId="0" xfId="1" quotePrefix="1" applyNumberFormat="1" applyFont="1" applyAlignment="1">
      <alignment horizontal="center"/>
    </xf>
    <xf numFmtId="0" fontId="3" fillId="0" borderId="0" xfId="2" applyFont="1" applyBorder="1"/>
    <xf numFmtId="164" fontId="3" fillId="0" borderId="0" xfId="1" quotePrefix="1" applyFont="1" applyFill="1" applyBorder="1" applyAlignment="1">
      <alignment horizontal="center"/>
    </xf>
    <xf numFmtId="166" fontId="3" fillId="0" borderId="0" xfId="1" applyNumberFormat="1" applyFont="1" applyBorder="1"/>
    <xf numFmtId="166" fontId="3" fillId="0" borderId="0" xfId="1" applyNumberFormat="1" applyFont="1"/>
    <xf numFmtId="3" fontId="6" fillId="0" borderId="0" xfId="0" applyNumberFormat="1" applyFont="1" applyBorder="1" applyAlignment="1">
      <alignment horizontal="center"/>
    </xf>
    <xf numFmtId="165" fontId="3" fillId="0" borderId="0" xfId="2" quotePrefix="1" applyNumberFormat="1" applyFont="1" applyFill="1" applyBorder="1" applyAlignment="1">
      <alignment horizontal="center"/>
    </xf>
    <xf numFmtId="164" fontId="3" fillId="0" borderId="0" xfId="1" applyFont="1" applyBorder="1"/>
    <xf numFmtId="0" fontId="3" fillId="0" borderId="0" xfId="2" applyFont="1" applyAlignment="1">
      <alignment wrapText="1"/>
    </xf>
    <xf numFmtId="166" fontId="3" fillId="0" borderId="0" xfId="0" applyNumberFormat="1" applyFont="1" applyBorder="1"/>
    <xf numFmtId="165" fontId="3" fillId="0" borderId="0" xfId="2" applyNumberFormat="1" applyFont="1" applyFill="1" applyBorder="1"/>
    <xf numFmtId="165" fontId="3" fillId="0" borderId="0" xfId="1" applyNumberFormat="1" applyFont="1" applyFill="1" applyBorder="1"/>
    <xf numFmtId="3" fontId="3" fillId="0" borderId="0" xfId="2" applyNumberFormat="1" applyFont="1" applyFill="1" applyBorder="1"/>
    <xf numFmtId="166" fontId="3" fillId="0" borderId="2" xfId="1" applyNumberFormat="1" applyFont="1" applyBorder="1"/>
    <xf numFmtId="0" fontId="5" fillId="0" borderId="0" xfId="2" applyFont="1" applyFill="1" applyBorder="1" applyAlignment="1">
      <alignment horizontal="left"/>
    </xf>
    <xf numFmtId="165" fontId="5" fillId="0" borderId="0" xfId="2" quotePrefix="1" applyNumberFormat="1" applyFont="1" applyFill="1" applyBorder="1" applyAlignment="1">
      <alignment horizontal="center"/>
    </xf>
    <xf numFmtId="166" fontId="5" fillId="0" borderId="3" xfId="1" applyNumberFormat="1" applyFont="1" applyFill="1" applyBorder="1"/>
    <xf numFmtId="166" fontId="3" fillId="0" borderId="0" xfId="1" applyNumberFormat="1" applyFont="1" applyFill="1" applyBorder="1"/>
    <xf numFmtId="164" fontId="3" fillId="0" borderId="0" xfId="0" applyNumberFormat="1" applyFont="1" applyBorder="1"/>
    <xf numFmtId="165" fontId="5" fillId="0" borderId="0" xfId="2" applyNumberFormat="1" applyFont="1" applyFill="1" applyBorder="1"/>
    <xf numFmtId="166" fontId="3" fillId="0" borderId="0" xfId="1" applyNumberFormat="1" applyFont="1" applyFill="1"/>
    <xf numFmtId="166" fontId="5" fillId="0" borderId="4" xfId="1" applyNumberFormat="1" applyFont="1" applyFill="1" applyBorder="1"/>
    <xf numFmtId="166" fontId="5" fillId="0" borderId="0" xfId="1" applyNumberFormat="1" applyFont="1" applyFill="1"/>
    <xf numFmtId="0" fontId="3" fillId="3" borderId="0" xfId="2" applyFont="1" applyFill="1"/>
    <xf numFmtId="165" fontId="3" fillId="3" borderId="0" xfId="1" quotePrefix="1" applyNumberFormat="1" applyFont="1" applyFill="1" applyBorder="1" applyAlignment="1">
      <alignment horizontal="center"/>
    </xf>
    <xf numFmtId="166" fontId="3" fillId="3" borderId="0" xfId="1" applyNumberFormat="1" applyFont="1" applyFill="1"/>
    <xf numFmtId="0" fontId="3" fillId="3" borderId="0" xfId="2" applyFont="1" applyFill="1" applyBorder="1"/>
  </cellXfs>
  <cellStyles count="7">
    <cellStyle name="Migliaia" xfId="1" builtinId="3"/>
    <cellStyle name="Normale" xfId="0" builtinId="0"/>
    <cellStyle name="Normale 14" xfId="3" xr:uid="{00000000-0005-0000-0000-000001000000}"/>
    <cellStyle name="Normale 2 2 2" xfId="4" xr:uid="{00000000-0005-0000-0000-000002000000}"/>
    <cellStyle name="Normale 20 2" xfId="5" xr:uid="{00000000-0005-0000-0000-000003000000}"/>
    <cellStyle name="Normale 4" xfId="2" xr:uid="{00000000-0005-0000-0000-000004000000}"/>
    <cellStyle name="Virgola 2" xfId="6" xr:uid="{00000000-0005-0000-0000-000006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cont-Mi/Amministrazione/Bilanci/2016/12.16/12.16%20IAS/Documenti%20Finali/Mod.Bil.NP%2031.12.16%20IAS-ITA-07.04.17_FINA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OIC2"/>
      <sheetName val="Cash flow OIC2 (superata)"/>
      <sheetName val="Formazione riserve "/>
      <sheetName val="azionsti"/>
      <sheetName val="Finanziarie"/>
      <sheetName val="Tabelle "/>
      <sheetName val="Patr.Netto ITAGAAP"/>
      <sheetName val="ITAGAAP SP dettagliato "/>
      <sheetName val="ITAGAAP Stato Patrim"/>
      <sheetName val="sintesi ITAGAAP"/>
      <sheetName val="rendiconto finanziario ITAGAAP"/>
      <sheetName val="NP 2015 Ebit ITAGAAP"/>
      <sheetName val="C.E ITAGAAP"/>
      <sheetName val="TABELLE ITA GAAP"/>
      <sheetName val="dettaglio TABELLE ITAGAAP"/>
      <sheetName val="EFFETTI DLGS 139"/>
      <sheetName val="crediti verso cllienti ita gaap"/>
      <sheetName val="Debiti vs Fornitori"/>
      <sheetName val="PVT Costi Operativi ITAGAAP"/>
      <sheetName val="Bilancio di verifica NP ITAGAAP"/>
      <sheetName val="Bilancio IV Dir NPITAGAAP"/>
      <sheetName val="IRES 2016 GAAP"/>
      <sheetName val="IRAP 2016 GAAP"/>
      <sheetName val="ACE ita"/>
      <sheetName val="imposte anticipate"/>
      <sheetName val="licenze temporanee 2016 ITAGAAP"/>
      <sheetName val="analisi dei ricavi 2016 ITAGAAP"/>
      <sheetName val="Recap Risc.Pass up to 31,12,16"/>
      <sheetName val="Risconti LFG"/>
      <sheetName val="Pvt PAY up to 31.12.16"/>
      <sheetName val="Risc.Pass.PAY up to 31.12.16 "/>
      <sheetName val="Pvt FREE up to 31.12.16"/>
      <sheetName val="Risc.Pass.FREE up to31.12.16"/>
      <sheetName val="Pvt NEW MEDIA up to 31.12.16"/>
      <sheetName val="Risc.Pass.NEWMED up to 31.12.16"/>
      <sheetName val="Recap Risconti Passivi 2015"/>
      <sheetName val="Patr.Netto IAS"/>
      <sheetName val="NP 2015 Ebit IAS"/>
      <sheetName val="IAS SP dettagliato"/>
      <sheetName val="IAS Stato Patrim"/>
      <sheetName val="sintesi IAS"/>
      <sheetName val="SP 2A+1F+2B"/>
      <sheetName val="Prospetti Bilancio IAS "/>
      <sheetName val="rendiconto finanziario IAS"/>
      <sheetName val="C.E IAS "/>
      <sheetName val="Riclassificato 31-12-16 IAS"/>
      <sheetName val="rettifiche conversione IAS 2016"/>
      <sheetName val="rettifiche conversione IAS 2015"/>
      <sheetName val="Situazione Crediti"/>
      <sheetName val="crediti verso cllienti IAS 2016"/>
      <sheetName val="TABELLE IAS"/>
      <sheetName val="dettaglio TABELLE IAS"/>
      <sheetName val="PVT Talentia "/>
      <sheetName val="Bilancio di verifica NP IAS"/>
      <sheetName val="Bilancio IV Dir NP IAS"/>
      <sheetName val="IRES 2016 IAS"/>
      <sheetName val="IRAP 2016 IAS"/>
      <sheetName val="SIntesi Storica Bilanci"/>
      <sheetName val="PVT COSTI OPERATIVI"/>
      <sheetName val="NP 12,16-24.03.17"/>
      <sheetName val="licenze temporanee 2016 IAS"/>
      <sheetName val="RIC.YTD_12-16"/>
      <sheetName val="Library  RICAVI 2013-2016"/>
      <sheetName val="Forecast I° Sfrutt."/>
      <sheetName val="INDACO A.- B."/>
      <sheetName val="LIBRARY C."/>
      <sheetName val="INDACO D."/>
      <sheetName val="GAUMONT- Freeway G.12"/>
      <sheetName val="INDACO 8+2.2016"/>
      <sheetName val="F.do imposte differite"/>
      <sheetName val="ACE ias"/>
      <sheetName val="ricavi film 15 - 16 -17"/>
      <sheetName val="NP 09,16-23.11.16"/>
      <sheetName val=" Bil.NP 31.12.14"/>
      <sheetName val="NP 31.12.13"/>
      <sheetName val="NP 06,15 -24,08,15"/>
      <sheetName val="analisi dei ricavi 2016  IAS"/>
      <sheetName val="CINETEL"/>
      <sheetName val="Risc.Pass.IAS recap"/>
      <sheetName val="Stima ricavi e costi  rev"/>
      <sheetName val="PVT RICAVI 31.12.16"/>
      <sheetName val="Pivot ricavi TH-NewM 14.11.16"/>
      <sheetName val=" Ricavi HV 09.16 + FDE"/>
      <sheetName val="dati resi HV"/>
      <sheetName val="Resi Effettivi 2015 vs 2014"/>
      <sheetName val="scritture resi HV 2016"/>
      <sheetName val="FDE Theatrical"/>
      <sheetName val="FDE HV"/>
      <sheetName val="FDE PAY TV IAS"/>
      <sheetName val="FDE FREE TV IAS "/>
      <sheetName val="FDE PPV IAS "/>
      <sheetName val="FDE NEW MEDIA IAS"/>
      <sheetName val="Netflix"/>
      <sheetName val="FDE Kiosk"/>
      <sheetName val="FDE GENERICO"/>
      <sheetName val="comp ammri"/>
      <sheetName val="Indice Bilancio"/>
      <sheetName val="Organi Sociali"/>
      <sheetName val="Impegni c.Ordi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5">
          <cell r="G5">
            <v>42735</v>
          </cell>
        </row>
        <row r="149">
          <cell r="F149">
            <v>0</v>
          </cell>
          <cell r="J149">
            <v>0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0"/>
  <sheetViews>
    <sheetView tabSelected="1" topLeftCell="B1" workbookViewId="0">
      <selection activeCell="D28" sqref="D28"/>
    </sheetView>
  </sheetViews>
  <sheetFormatPr defaultColWidth="8.875" defaultRowHeight="15.75" x14ac:dyDescent="0.25"/>
  <cols>
    <col min="1" max="1" width="5.375" style="1" bestFit="1" customWidth="1"/>
    <col min="2" max="2" width="45.5" style="2" customWidth="1"/>
    <col min="3" max="3" width="1" style="4" customWidth="1"/>
    <col min="4" max="4" width="11.5" style="4" bestFit="1" customWidth="1"/>
    <col min="5" max="5" width="1" style="4" customWidth="1"/>
    <col min="6" max="6" width="11.5" style="4" bestFit="1" customWidth="1"/>
    <col min="7" max="7" width="1" style="4" customWidth="1"/>
    <col min="8" max="8" width="11.5" style="4" bestFit="1" customWidth="1"/>
    <col min="9" max="9" width="1" style="4" customWidth="1"/>
    <col min="10" max="10" width="11.5" style="4" bestFit="1" customWidth="1"/>
    <col min="11" max="11" width="1" style="4" customWidth="1"/>
    <col min="12" max="12" width="11.5" style="4" bestFit="1" customWidth="1"/>
    <col min="13" max="13" width="1" style="4" customWidth="1"/>
    <col min="14" max="14" width="11.5" style="4" bestFit="1" customWidth="1"/>
    <col min="15" max="15" width="1" style="4" customWidth="1"/>
    <col min="16" max="16" width="11.5" style="4" bestFit="1" customWidth="1"/>
    <col min="17" max="17" width="1" style="2" customWidth="1"/>
    <col min="18" max="18" width="11.5" style="2" bestFit="1" customWidth="1"/>
    <col min="19" max="19" width="14.125" style="2" customWidth="1"/>
    <col min="20" max="20" width="15.5" style="2" bestFit="1" customWidth="1"/>
    <col min="21" max="22" width="9.375" style="2" bestFit="1" customWidth="1"/>
    <col min="23" max="16384" width="8.875" style="2"/>
  </cols>
  <sheetData>
    <row r="1" spans="1:21" x14ac:dyDescent="0.25">
      <c r="C1" s="3"/>
      <c r="E1" s="3"/>
      <c r="G1" s="3"/>
      <c r="I1" s="3"/>
      <c r="K1" s="3"/>
      <c r="M1" s="3"/>
      <c r="O1" s="3"/>
    </row>
    <row r="2" spans="1:21" x14ac:dyDescent="0.25">
      <c r="C2" s="3"/>
      <c r="E2" s="3"/>
      <c r="G2" s="3"/>
      <c r="I2" s="3"/>
      <c r="K2" s="3"/>
      <c r="M2" s="3"/>
      <c r="O2" s="3"/>
    </row>
    <row r="3" spans="1:21" x14ac:dyDescent="0.25">
      <c r="A3" s="2"/>
      <c r="B3" s="5" t="s">
        <v>0</v>
      </c>
      <c r="C3" s="6"/>
      <c r="D3" s="7"/>
      <c r="E3" s="6"/>
      <c r="F3" s="7"/>
      <c r="G3" s="6"/>
      <c r="H3" s="7"/>
      <c r="I3" s="6"/>
      <c r="J3" s="7"/>
      <c r="K3" s="6"/>
      <c r="L3" s="7"/>
      <c r="M3" s="6"/>
      <c r="N3" s="7"/>
      <c r="O3" s="6"/>
      <c r="P3" s="8"/>
      <c r="Q3" s="6"/>
    </row>
    <row r="4" spans="1:21" x14ac:dyDescent="0.25">
      <c r="A4" s="9"/>
      <c r="B4" s="9"/>
      <c r="C4" s="6"/>
      <c r="D4" s="10"/>
      <c r="E4" s="6"/>
      <c r="F4" s="10"/>
      <c r="G4" s="6"/>
      <c r="H4" s="10"/>
      <c r="I4" s="6"/>
      <c r="J4" s="10"/>
      <c r="K4" s="6"/>
      <c r="L4" s="10"/>
      <c r="M4" s="6"/>
      <c r="N4" s="10"/>
      <c r="O4" s="6"/>
      <c r="P4" s="11"/>
      <c r="Q4" s="6"/>
    </row>
    <row r="5" spans="1:21" x14ac:dyDescent="0.25">
      <c r="A5" s="9"/>
      <c r="B5" s="9"/>
      <c r="C5" s="6"/>
      <c r="D5" s="10"/>
      <c r="E5" s="6"/>
      <c r="F5" s="10"/>
      <c r="G5" s="6"/>
      <c r="H5" s="10"/>
      <c r="I5" s="6"/>
      <c r="J5" s="10"/>
      <c r="K5" s="6"/>
      <c r="L5" s="10"/>
      <c r="M5" s="6"/>
      <c r="N5" s="10"/>
      <c r="O5" s="6"/>
      <c r="P5" s="11"/>
      <c r="Q5" s="6"/>
    </row>
    <row r="6" spans="1:21" x14ac:dyDescent="0.25">
      <c r="B6" s="12" t="s">
        <v>1</v>
      </c>
      <c r="C6" s="13"/>
      <c r="D6" s="14" t="s">
        <v>2</v>
      </c>
      <c r="E6" s="13"/>
      <c r="F6" s="14" t="s">
        <v>2</v>
      </c>
      <c r="G6" s="13"/>
      <c r="H6" s="14" t="s">
        <v>2</v>
      </c>
      <c r="I6" s="13"/>
      <c r="J6" s="14" t="s">
        <v>2</v>
      </c>
      <c r="K6" s="13"/>
      <c r="L6" s="14" t="s">
        <v>2</v>
      </c>
      <c r="M6" s="13"/>
      <c r="N6" s="14" t="s">
        <v>2</v>
      </c>
      <c r="O6" s="6"/>
      <c r="P6" s="14" t="s">
        <v>2</v>
      </c>
      <c r="Q6" s="6"/>
      <c r="R6" s="14" t="s">
        <v>2</v>
      </c>
    </row>
    <row r="7" spans="1:21" x14ac:dyDescent="0.25">
      <c r="A7" s="12"/>
      <c r="B7" s="15"/>
      <c r="C7" s="16"/>
      <c r="D7" s="17" t="s">
        <v>27</v>
      </c>
      <c r="E7" s="16"/>
      <c r="F7" s="17" t="s">
        <v>26</v>
      </c>
      <c r="G7" s="16"/>
      <c r="H7" s="17" t="s">
        <v>25</v>
      </c>
      <c r="I7" s="16"/>
      <c r="J7" s="17" t="s">
        <v>24</v>
      </c>
      <c r="K7" s="16"/>
      <c r="L7" s="17" t="s">
        <v>3</v>
      </c>
      <c r="M7" s="16"/>
      <c r="N7" s="17" t="s">
        <v>4</v>
      </c>
      <c r="O7" s="6"/>
      <c r="P7" s="17" t="s">
        <v>5</v>
      </c>
      <c r="Q7" s="6"/>
      <c r="R7" s="18">
        <v>2014</v>
      </c>
    </row>
    <row r="8" spans="1:21" x14ac:dyDescent="0.25">
      <c r="B8" s="8" t="s">
        <v>6</v>
      </c>
      <c r="C8" s="19"/>
      <c r="D8" s="20">
        <v>19370477</v>
      </c>
      <c r="E8" s="19"/>
      <c r="F8" s="20">
        <v>11184628</v>
      </c>
      <c r="G8" s="19"/>
      <c r="H8" s="20">
        <v>40047606</v>
      </c>
      <c r="I8" s="19"/>
      <c r="J8" s="20">
        <v>28048702</v>
      </c>
      <c r="K8" s="19"/>
      <c r="L8" s="20">
        <v>16869483</v>
      </c>
      <c r="M8" s="19"/>
      <c r="N8" s="20">
        <v>20555454.049999997</v>
      </c>
      <c r="O8" s="6"/>
      <c r="P8" s="20">
        <v>22708569.989999998</v>
      </c>
      <c r="Q8" s="6"/>
      <c r="R8" s="20">
        <v>24484577</v>
      </c>
    </row>
    <row r="9" spans="1:21" x14ac:dyDescent="0.25">
      <c r="B9" s="21" t="s">
        <v>7</v>
      </c>
      <c r="C9" s="22"/>
      <c r="D9" s="23">
        <v>6833561</v>
      </c>
      <c r="E9" s="22"/>
      <c r="F9" s="23">
        <v>2393661</v>
      </c>
      <c r="G9" s="22"/>
      <c r="H9" s="23">
        <v>3988276</v>
      </c>
      <c r="I9" s="22"/>
      <c r="J9" s="23">
        <v>3452812</v>
      </c>
      <c r="K9" s="22"/>
      <c r="L9" s="23">
        <v>1228342</v>
      </c>
      <c r="M9" s="22"/>
      <c r="N9" s="23">
        <v>2404450.39</v>
      </c>
      <c r="O9" s="6"/>
      <c r="P9" s="23">
        <v>2812263.97</v>
      </c>
      <c r="Q9" s="6"/>
      <c r="R9" s="23">
        <v>2232999</v>
      </c>
    </row>
    <row r="10" spans="1:21" x14ac:dyDescent="0.25">
      <c r="B10" s="8" t="s">
        <v>8</v>
      </c>
      <c r="C10" s="19"/>
      <c r="D10" s="24">
        <v>46835</v>
      </c>
      <c r="E10" s="19"/>
      <c r="F10" s="24">
        <v>-136844</v>
      </c>
      <c r="G10" s="19"/>
      <c r="H10" s="24">
        <v>80840</v>
      </c>
      <c r="I10" s="19"/>
      <c r="J10" s="24">
        <v>32304</v>
      </c>
      <c r="K10" s="19"/>
      <c r="L10" s="24">
        <v>40882</v>
      </c>
      <c r="M10" s="19"/>
      <c r="N10" s="24">
        <v>33301.65</v>
      </c>
      <c r="O10" s="6"/>
      <c r="P10" s="24">
        <v>36684.49</v>
      </c>
      <c r="Q10" s="6"/>
      <c r="R10" s="24">
        <v>42220</v>
      </c>
    </row>
    <row r="11" spans="1:21" x14ac:dyDescent="0.25">
      <c r="A11" s="25"/>
      <c r="B11" s="43" t="s">
        <v>28</v>
      </c>
      <c r="C11" s="44"/>
      <c r="D11" s="45">
        <f>SUM(D8:D10)</f>
        <v>26250873</v>
      </c>
      <c r="E11" s="44"/>
      <c r="F11" s="45">
        <f>SUM(F8:F10)</f>
        <v>13441445</v>
      </c>
      <c r="G11" s="44"/>
      <c r="H11" s="45">
        <f>SUM(H8:H10)</f>
        <v>44116722</v>
      </c>
      <c r="I11" s="44"/>
      <c r="J11" s="45">
        <f>SUM(J8:J10)</f>
        <v>31533818</v>
      </c>
      <c r="K11" s="44"/>
      <c r="L11" s="45">
        <f>SUM(L8:L10)</f>
        <v>18138707</v>
      </c>
      <c r="M11" s="44"/>
      <c r="N11" s="45">
        <f>SUM(N8:N10)</f>
        <v>22993206.089999996</v>
      </c>
      <c r="O11" s="46"/>
      <c r="P11" s="45">
        <f>SUM(P8:P10)</f>
        <v>25557518.449999996</v>
      </c>
      <c r="Q11" s="46"/>
      <c r="R11" s="45">
        <f>SUM(R8:R10)</f>
        <v>26759796</v>
      </c>
    </row>
    <row r="12" spans="1:21" x14ac:dyDescent="0.25">
      <c r="B12" s="8" t="s">
        <v>29</v>
      </c>
      <c r="C12" s="26"/>
      <c r="D12" s="24">
        <f>SUM(D13:D15)</f>
        <v>-10847883</v>
      </c>
      <c r="E12" s="26"/>
      <c r="F12" s="24">
        <f>SUM(F13:F15)</f>
        <v>-5725027</v>
      </c>
      <c r="G12" s="26"/>
      <c r="H12" s="24">
        <f>SUM(H13:H15)</f>
        <v>-23427931</v>
      </c>
      <c r="I12" s="26"/>
      <c r="J12" s="24">
        <f>SUM(J13:J15)</f>
        <v>-18321962</v>
      </c>
      <c r="K12" s="26"/>
      <c r="L12" s="24">
        <f>SUM(L13:L15)</f>
        <v>-10326580</v>
      </c>
      <c r="M12" s="26"/>
      <c r="N12" s="24">
        <f>SUM(N13:N15)</f>
        <v>-14806047.720000001</v>
      </c>
      <c r="O12" s="6"/>
      <c r="P12" s="24">
        <f>SUM(P13:P15)</f>
        <v>-10916723.32</v>
      </c>
      <c r="Q12" s="6"/>
      <c r="R12" s="24">
        <f t="shared" ref="R12" si="0">SUM(R13:R15)</f>
        <v>-11169691</v>
      </c>
      <c r="T12" s="27"/>
    </row>
    <row r="13" spans="1:21" ht="31.5" x14ac:dyDescent="0.25">
      <c r="B13" s="28" t="s">
        <v>9</v>
      </c>
      <c r="C13" s="26"/>
      <c r="D13" s="24">
        <v>-624716</v>
      </c>
      <c r="E13" s="26"/>
      <c r="F13" s="24">
        <v>-363615</v>
      </c>
      <c r="G13" s="26"/>
      <c r="H13" s="24">
        <v>-1173065</v>
      </c>
      <c r="I13" s="26"/>
      <c r="J13" s="24">
        <v>-150794</v>
      </c>
      <c r="K13" s="26"/>
      <c r="L13" s="24">
        <v>-147175</v>
      </c>
      <c r="M13" s="26"/>
      <c r="N13" s="24">
        <v>-304179</v>
      </c>
      <c r="O13" s="6"/>
      <c r="P13" s="24">
        <v>-291743</v>
      </c>
      <c r="Q13" s="6"/>
      <c r="R13" s="24">
        <v>-387900</v>
      </c>
      <c r="T13" s="24"/>
      <c r="U13" s="29"/>
    </row>
    <row r="14" spans="1:21" x14ac:dyDescent="0.25">
      <c r="B14" s="8" t="s">
        <v>10</v>
      </c>
      <c r="C14" s="30"/>
      <c r="D14" s="24">
        <v>-9327512</v>
      </c>
      <c r="E14" s="30"/>
      <c r="F14" s="24">
        <v>-5077148</v>
      </c>
      <c r="G14" s="30"/>
      <c r="H14" s="24">
        <v>-21510083</v>
      </c>
      <c r="I14" s="30"/>
      <c r="J14" s="24">
        <v>-17947039</v>
      </c>
      <c r="K14" s="30"/>
      <c r="L14" s="24">
        <f>-10179405+206824</f>
        <v>-9972581</v>
      </c>
      <c r="M14" s="30"/>
      <c r="N14" s="24">
        <f>-14129406.24-145353</f>
        <v>-14274759.24</v>
      </c>
      <c r="O14" s="6"/>
      <c r="P14" s="24">
        <v>-10482510</v>
      </c>
      <c r="Q14" s="6"/>
      <c r="R14" s="24">
        <v>-10708374</v>
      </c>
      <c r="T14" s="27"/>
    </row>
    <row r="15" spans="1:21" x14ac:dyDescent="0.25">
      <c r="B15" s="8" t="s">
        <v>11</v>
      </c>
      <c r="C15" s="31"/>
      <c r="D15" s="24">
        <v>-895655</v>
      </c>
      <c r="E15" s="31"/>
      <c r="F15" s="24">
        <v>-284264</v>
      </c>
      <c r="G15" s="31"/>
      <c r="H15" s="24">
        <v>-744783</v>
      </c>
      <c r="I15" s="31"/>
      <c r="J15" s="24">
        <v>-224129</v>
      </c>
      <c r="K15" s="31"/>
      <c r="L15" s="24">
        <v>-206824</v>
      </c>
      <c r="M15" s="31"/>
      <c r="N15" s="24">
        <v>-227109.48</v>
      </c>
      <c r="O15" s="6"/>
      <c r="P15" s="24">
        <v>-142470.32</v>
      </c>
      <c r="Q15" s="6"/>
      <c r="R15" s="24">
        <v>-73417</v>
      </c>
      <c r="T15" s="27"/>
    </row>
    <row r="16" spans="1:21" x14ac:dyDescent="0.25">
      <c r="B16" s="21" t="s">
        <v>12</v>
      </c>
      <c r="C16" s="31"/>
      <c r="D16" s="23">
        <v>-4825869</v>
      </c>
      <c r="E16" s="31"/>
      <c r="F16" s="23">
        <v>-2465322</v>
      </c>
      <c r="G16" s="31"/>
      <c r="H16" s="23">
        <v>-5049932</v>
      </c>
      <c r="I16" s="31"/>
      <c r="J16" s="23">
        <v>-1942016</v>
      </c>
      <c r="K16" s="31"/>
      <c r="L16" s="23">
        <v>-1474243</v>
      </c>
      <c r="M16" s="31"/>
      <c r="N16" s="23">
        <v>-1517751.32</v>
      </c>
      <c r="O16" s="6"/>
      <c r="P16" s="23">
        <v>-1441617.34</v>
      </c>
      <c r="Q16" s="6"/>
      <c r="R16" s="23">
        <v>-1106060</v>
      </c>
      <c r="T16" s="27"/>
    </row>
    <row r="17" spans="2:20" x14ac:dyDescent="0.25">
      <c r="B17" s="21" t="s">
        <v>13</v>
      </c>
      <c r="C17" s="32"/>
      <c r="D17" s="23">
        <v>-203177</v>
      </c>
      <c r="E17" s="32"/>
      <c r="F17" s="23">
        <v>-216367</v>
      </c>
      <c r="G17" s="32"/>
      <c r="H17" s="23">
        <v>-226690</v>
      </c>
      <c r="I17" s="32"/>
      <c r="J17" s="23">
        <v>-150865</v>
      </c>
      <c r="K17" s="32"/>
      <c r="L17" s="23">
        <v>-322861</v>
      </c>
      <c r="M17" s="32"/>
      <c r="N17" s="23">
        <v>-77469.09</v>
      </c>
      <c r="O17" s="6"/>
      <c r="P17" s="23">
        <v>-102700.15999999999</v>
      </c>
      <c r="Q17" s="6"/>
      <c r="R17" s="23"/>
      <c r="T17" s="27"/>
    </row>
    <row r="18" spans="2:20" x14ac:dyDescent="0.25">
      <c r="B18" s="21" t="s">
        <v>14</v>
      </c>
      <c r="C18" s="31"/>
      <c r="D18" s="23">
        <v>-5730995</v>
      </c>
      <c r="E18" s="31"/>
      <c r="F18" s="23">
        <v>-6154169</v>
      </c>
      <c r="G18" s="31"/>
      <c r="H18" s="23">
        <v>-8043674</v>
      </c>
      <c r="I18" s="31"/>
      <c r="J18" s="23">
        <v>-6943807</v>
      </c>
      <c r="K18" s="31"/>
      <c r="L18" s="23">
        <v>-4095256</v>
      </c>
      <c r="M18" s="31">
        <v>-4089291</v>
      </c>
      <c r="N18" s="23">
        <v>-3295092</v>
      </c>
      <c r="O18" s="6"/>
      <c r="P18" s="23">
        <v>-2914812</v>
      </c>
      <c r="Q18" s="6"/>
      <c r="R18" s="23">
        <v>-4191547</v>
      </c>
      <c r="T18" s="27"/>
    </row>
    <row r="19" spans="2:20" x14ac:dyDescent="0.25">
      <c r="B19" s="8" t="s">
        <v>15</v>
      </c>
      <c r="C19" s="31"/>
      <c r="D19" s="23">
        <v>-117924</v>
      </c>
      <c r="E19" s="31"/>
      <c r="F19" s="23">
        <v>-244411</v>
      </c>
      <c r="G19" s="31"/>
      <c r="H19" s="23">
        <v>-666687</v>
      </c>
      <c r="I19" s="31"/>
      <c r="J19" s="23">
        <v>-27271</v>
      </c>
      <c r="K19" s="31"/>
      <c r="L19" s="23">
        <v>-22383</v>
      </c>
      <c r="M19" s="31"/>
      <c r="N19" s="23">
        <v>-27867</v>
      </c>
      <c r="O19" s="6"/>
      <c r="P19" s="23">
        <v>-31506</v>
      </c>
      <c r="Q19" s="6"/>
      <c r="R19" s="23">
        <v>-22462</v>
      </c>
      <c r="T19" s="27"/>
    </row>
    <row r="20" spans="2:20" x14ac:dyDescent="0.25">
      <c r="B20" s="8" t="s">
        <v>30</v>
      </c>
      <c r="C20" s="31"/>
      <c r="D20" s="23">
        <v>-1141355</v>
      </c>
      <c r="E20" s="31"/>
      <c r="F20" s="23">
        <v>-1155818</v>
      </c>
      <c r="G20" s="31"/>
      <c r="H20" s="23"/>
      <c r="I20" s="31"/>
      <c r="J20" s="23"/>
      <c r="K20" s="31"/>
      <c r="L20" s="23"/>
      <c r="M20" s="31"/>
      <c r="N20" s="23"/>
      <c r="O20" s="6"/>
      <c r="P20" s="23"/>
      <c r="Q20" s="6"/>
      <c r="R20" s="23"/>
      <c r="T20" s="27"/>
    </row>
    <row r="21" spans="2:20" x14ac:dyDescent="0.25">
      <c r="B21" s="21" t="s">
        <v>16</v>
      </c>
      <c r="C21" s="31"/>
      <c r="D21" s="23"/>
      <c r="E21" s="31"/>
      <c r="F21" s="23">
        <v>-80786</v>
      </c>
      <c r="G21" s="31"/>
      <c r="H21" s="23">
        <v>-75936</v>
      </c>
      <c r="I21" s="31">
        <v>-75936</v>
      </c>
      <c r="J21" s="23"/>
      <c r="K21" s="31"/>
      <c r="L21" s="23"/>
      <c r="M21" s="31"/>
      <c r="N21" s="23">
        <f>-'[1]Bilancio IV Dir NP IAS'!F149</f>
        <v>0</v>
      </c>
      <c r="O21" s="6"/>
      <c r="P21" s="23">
        <f>-'[1]Bilancio IV Dir NP IAS'!J149</f>
        <v>0</v>
      </c>
      <c r="Q21" s="6"/>
      <c r="R21" s="23">
        <v>-126554</v>
      </c>
      <c r="T21" s="27"/>
    </row>
    <row r="22" spans="2:20" x14ac:dyDescent="0.25">
      <c r="B22" s="21" t="s">
        <v>17</v>
      </c>
      <c r="C22" s="31"/>
      <c r="D22" s="33">
        <v>0</v>
      </c>
      <c r="E22" s="31"/>
      <c r="F22" s="33">
        <v>-400000</v>
      </c>
      <c r="G22" s="31"/>
      <c r="H22" s="33">
        <v>0</v>
      </c>
      <c r="I22" s="31"/>
      <c r="J22" s="33">
        <v>0</v>
      </c>
      <c r="K22" s="31"/>
      <c r="L22" s="33">
        <v>0</v>
      </c>
      <c r="M22" s="31"/>
      <c r="N22" s="33">
        <v>-99390.18</v>
      </c>
      <c r="O22" s="6"/>
      <c r="P22" s="33">
        <v>-5413.11</v>
      </c>
      <c r="Q22" s="6"/>
      <c r="R22" s="33">
        <v>-139505</v>
      </c>
      <c r="T22" s="27"/>
    </row>
    <row r="23" spans="2:20" ht="16.5" thickBot="1" x14ac:dyDescent="0.3">
      <c r="B23" s="34" t="s">
        <v>18</v>
      </c>
      <c r="C23" s="35"/>
      <c r="D23" s="36">
        <f>D11+D12+D16+D17+D18+D19+D22+D20+D21-1</f>
        <v>3383669</v>
      </c>
      <c r="E23" s="35"/>
      <c r="F23" s="36">
        <f>F11+F12+F16+F17+F18+F19+F22+F20+F21</f>
        <v>-3000455</v>
      </c>
      <c r="G23" s="35"/>
      <c r="H23" s="36">
        <f>H11+H12+H16+H17+H18+H19+H22+H21</f>
        <v>6625872</v>
      </c>
      <c r="I23" s="35"/>
      <c r="J23" s="36">
        <f>J11+J12+J16+J17+J18+J19+J22</f>
        <v>4147897</v>
      </c>
      <c r="K23" s="35"/>
      <c r="L23" s="36">
        <f>L11+L12+L16+L17+L18+L19+L22</f>
        <v>1897384</v>
      </c>
      <c r="M23" s="35"/>
      <c r="N23" s="36">
        <f>N11+N12+N16+N17+N18+N19+N22</f>
        <v>3169588.7799999951</v>
      </c>
      <c r="O23" s="6"/>
      <c r="P23" s="36">
        <f>P11+P12+P16+P17+P18+P19+P22</f>
        <v>10144746.519999996</v>
      </c>
      <c r="Q23" s="6"/>
      <c r="R23" s="36">
        <f>R11+R12+R16+R17+R18+R19+R22</f>
        <v>10130531</v>
      </c>
    </row>
    <row r="24" spans="2:20" ht="16.5" thickTop="1" x14ac:dyDescent="0.25">
      <c r="B24" s="6" t="s">
        <v>19</v>
      </c>
      <c r="C24" s="31"/>
      <c r="D24" s="37">
        <v>-281536</v>
      </c>
      <c r="E24" s="31"/>
      <c r="F24" s="37">
        <v>-161794</v>
      </c>
      <c r="G24" s="31"/>
      <c r="H24" s="37">
        <v>-278064</v>
      </c>
      <c r="I24" s="31"/>
      <c r="J24" s="37">
        <v>-29096</v>
      </c>
      <c r="K24" s="31"/>
      <c r="L24" s="37">
        <v>-79283</v>
      </c>
      <c r="M24" s="31"/>
      <c r="N24" s="37">
        <v>-3838.079999999999</v>
      </c>
      <c r="O24" s="6"/>
      <c r="P24" s="37">
        <v>-4100.4400000000005</v>
      </c>
      <c r="Q24" s="6"/>
      <c r="R24" s="37">
        <v>-30138</v>
      </c>
      <c r="T24" s="38"/>
    </row>
    <row r="25" spans="2:20" ht="16.5" thickBot="1" x14ac:dyDescent="0.3">
      <c r="B25" s="34" t="s">
        <v>20</v>
      </c>
      <c r="C25" s="39"/>
      <c r="D25" s="36">
        <f>+D24+D23</f>
        <v>3102133</v>
      </c>
      <c r="E25" s="39"/>
      <c r="F25" s="36">
        <f>+F24+F23+1</f>
        <v>-3162248</v>
      </c>
      <c r="G25" s="39"/>
      <c r="H25" s="36">
        <f>+H24+H23</f>
        <v>6347808</v>
      </c>
      <c r="I25" s="39"/>
      <c r="J25" s="36">
        <f>+J24+J23</f>
        <v>4118801</v>
      </c>
      <c r="K25" s="39"/>
      <c r="L25" s="36">
        <f>+L24+L23</f>
        <v>1818101</v>
      </c>
      <c r="M25" s="39"/>
      <c r="N25" s="36">
        <f>+N24+N23</f>
        <v>3165750.6999999951</v>
      </c>
      <c r="O25" s="6"/>
      <c r="P25" s="36">
        <f>+P24+P23</f>
        <v>10140646.079999996</v>
      </c>
      <c r="Q25" s="6"/>
      <c r="R25" s="36">
        <f t="shared" ref="R25" si="1">+R24+R23</f>
        <v>10100393</v>
      </c>
    </row>
    <row r="26" spans="2:20" ht="16.5" thickTop="1" x14ac:dyDescent="0.25">
      <c r="B26" s="6" t="s">
        <v>21</v>
      </c>
      <c r="C26" s="31"/>
      <c r="D26" s="40">
        <v>455666</v>
      </c>
      <c r="E26" s="31"/>
      <c r="F26" s="40">
        <v>1035076</v>
      </c>
      <c r="G26" s="31"/>
      <c r="H26" s="40">
        <v>-1124401</v>
      </c>
      <c r="I26" s="31"/>
      <c r="J26" s="40">
        <v>34108</v>
      </c>
      <c r="K26" s="31"/>
      <c r="L26" s="40">
        <v>-338722</v>
      </c>
      <c r="M26" s="31"/>
      <c r="N26" s="40">
        <v>-362963.18</v>
      </c>
      <c r="O26" s="6"/>
      <c r="P26" s="40">
        <v>-3055062.56</v>
      </c>
      <c r="Q26" s="6"/>
      <c r="R26" s="40">
        <v>-3500551</v>
      </c>
    </row>
    <row r="27" spans="2:20" ht="16.5" thickBot="1" x14ac:dyDescent="0.3">
      <c r="B27" s="34" t="s">
        <v>22</v>
      </c>
      <c r="C27" s="39"/>
      <c r="D27" s="41">
        <f>+D25+D26+1</f>
        <v>3557800</v>
      </c>
      <c r="E27" s="39"/>
      <c r="F27" s="41">
        <f>+F25+F26</f>
        <v>-2127172</v>
      </c>
      <c r="G27" s="39"/>
      <c r="H27" s="41">
        <f>+H25+H26</f>
        <v>5223407</v>
      </c>
      <c r="I27" s="39"/>
      <c r="J27" s="41">
        <f>+J25+J26</f>
        <v>4152909</v>
      </c>
      <c r="K27" s="39"/>
      <c r="L27" s="41">
        <f>+L25+L26</f>
        <v>1479379</v>
      </c>
      <c r="M27" s="39"/>
      <c r="N27" s="41">
        <f>+N25+N26</f>
        <v>2802787.5199999949</v>
      </c>
      <c r="O27" s="6"/>
      <c r="P27" s="41">
        <f>+P25+P26</f>
        <v>7085583.5199999958</v>
      </c>
      <c r="Q27" s="6"/>
      <c r="R27" s="41">
        <f t="shared" ref="R27" si="2">+R25+R26-0.03</f>
        <v>6599841.9699999997</v>
      </c>
    </row>
    <row r="28" spans="2:20" ht="16.5" thickTop="1" x14ac:dyDescent="0.25">
      <c r="B28" s="34"/>
      <c r="C28" s="39"/>
      <c r="D28" s="42"/>
      <c r="E28" s="39"/>
      <c r="F28" s="42"/>
      <c r="G28" s="39"/>
      <c r="H28" s="42"/>
      <c r="I28" s="39"/>
      <c r="J28" s="42"/>
      <c r="K28" s="39"/>
      <c r="L28" s="42"/>
      <c r="M28" s="39"/>
      <c r="N28" s="42"/>
      <c r="O28" s="6"/>
      <c r="P28" s="42"/>
      <c r="Q28" s="6"/>
      <c r="R28" s="4"/>
    </row>
    <row r="29" spans="2:20" x14ac:dyDescent="0.25">
      <c r="O29" s="6"/>
      <c r="Q29" s="6"/>
    </row>
    <row r="30" spans="2:20" x14ac:dyDescent="0.25">
      <c r="O30" s="6"/>
      <c r="Q30" s="6"/>
    </row>
    <row r="31" spans="2:20" x14ac:dyDescent="0.25">
      <c r="Q31" s="6"/>
    </row>
    <row r="32" spans="2:20" x14ac:dyDescent="0.25">
      <c r="O32" s="6"/>
      <c r="Q32" s="6"/>
    </row>
    <row r="33" spans="15:17" x14ac:dyDescent="0.25">
      <c r="O33" s="6"/>
      <c r="Q33" s="6"/>
    </row>
    <row r="34" spans="15:17" x14ac:dyDescent="0.25">
      <c r="O34" s="6"/>
      <c r="Q34" s="6"/>
    </row>
    <row r="35" spans="15:17" x14ac:dyDescent="0.25">
      <c r="O35" s="6"/>
      <c r="Q35" s="6"/>
    </row>
    <row r="36" spans="15:17" x14ac:dyDescent="0.25">
      <c r="O36" s="6"/>
      <c r="Q36" s="6"/>
    </row>
    <row r="37" spans="15:17" x14ac:dyDescent="0.25">
      <c r="O37" s="6"/>
      <c r="Q37" s="6"/>
    </row>
    <row r="38" spans="15:17" x14ac:dyDescent="0.25">
      <c r="O38" s="6"/>
      <c r="Q38" s="6"/>
    </row>
    <row r="39" spans="15:17" x14ac:dyDescent="0.25">
      <c r="O39" s="6"/>
    </row>
    <row r="40" spans="15:17" x14ac:dyDescent="0.25">
      <c r="O40" s="6"/>
    </row>
    <row r="105" spans="1:17" s="4" customFormat="1" x14ac:dyDescent="0.25">
      <c r="A105" s="1"/>
      <c r="B105" s="2" t="s">
        <v>23</v>
      </c>
      <c r="Q105" s="2"/>
    </row>
    <row r="122" spans="1:2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2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U123" s="2" t="e">
        <f>+#REF!-T123</f>
        <v>#REF!</v>
      </c>
    </row>
    <row r="124" spans="1:2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U124" s="2" t="e">
        <f>+#REF!-T124</f>
        <v>#REF!</v>
      </c>
    </row>
    <row r="125" spans="1:2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U125" s="2" t="e">
        <f>+#REF!-T125</f>
        <v>#REF!</v>
      </c>
    </row>
    <row r="126" spans="1:2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U126" s="2" t="e">
        <f>+#REF!-T126</f>
        <v>#REF!</v>
      </c>
    </row>
    <row r="127" spans="1:2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U127" s="2" t="e">
        <f>+#REF!-T127</f>
        <v>#REF!</v>
      </c>
    </row>
    <row r="128" spans="1:2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U128" s="2" t="e">
        <f>+#REF!-T128</f>
        <v>#REF!</v>
      </c>
    </row>
    <row r="129" spans="1:2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U129" s="2" t="e">
        <f>+#REF!-T129</f>
        <v>#REF!</v>
      </c>
    </row>
    <row r="130" spans="1:2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U130" s="2" t="e">
        <f>+#REF!-T130</f>
        <v>#REF!</v>
      </c>
    </row>
    <row r="131" spans="1:2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U131" s="2" t="e">
        <f>+#REF!-T131</f>
        <v>#REF!</v>
      </c>
    </row>
    <row r="132" spans="1:2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U132" s="2" t="e">
        <f>+#REF!-T132</f>
        <v>#REF!</v>
      </c>
    </row>
    <row r="133" spans="1:2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U133" s="2" t="e">
        <f>+#REF!-T133</f>
        <v>#REF!</v>
      </c>
    </row>
    <row r="134" spans="1:2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U134" s="2" t="e">
        <f>+#REF!-T134</f>
        <v>#REF!</v>
      </c>
    </row>
    <row r="135" spans="1:21" x14ac:dyDescent="0.2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U135" s="2" t="e">
        <f>+#REF!-T135</f>
        <v>#REF!</v>
      </c>
    </row>
    <row r="136" spans="1:21" x14ac:dyDescent="0.2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U136" s="2" t="e">
        <f>+#REF!-T136</f>
        <v>#REF!</v>
      </c>
    </row>
    <row r="137" spans="1:21" x14ac:dyDescent="0.25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U137" s="2" t="e">
        <f>+#REF!-T137</f>
        <v>#REF!</v>
      </c>
    </row>
    <row r="138" spans="1:21" x14ac:dyDescent="0.25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U138" s="2" t="e">
        <f>+#REF!-T138</f>
        <v>#REF!</v>
      </c>
    </row>
    <row r="139" spans="1:21" x14ac:dyDescent="0.25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U139" s="2" t="e">
        <f>+#REF!-T139</f>
        <v>#REF!</v>
      </c>
    </row>
    <row r="140" spans="1:21" x14ac:dyDescent="0.25">
      <c r="A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U140" s="2" t="e">
        <f>+#REF!-T140</f>
        <v>#REF!</v>
      </c>
    </row>
    <row r="141" spans="1:21" x14ac:dyDescent="0.25">
      <c r="A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U141" s="2" t="e">
        <f>+#REF!-T141</f>
        <v>#REF!</v>
      </c>
    </row>
    <row r="142" spans="1:21" x14ac:dyDescent="0.25">
      <c r="A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U142" s="2" t="e">
        <f>+#REF!-T142</f>
        <v>#REF!</v>
      </c>
    </row>
    <row r="143" spans="1:21" x14ac:dyDescent="0.25">
      <c r="A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U143" s="2" t="e">
        <f>+#REF!-T143</f>
        <v>#REF!</v>
      </c>
    </row>
    <row r="144" spans="1:21" x14ac:dyDescent="0.25">
      <c r="A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U144" s="2" t="e">
        <f>+#REF!-T144</f>
        <v>#REF!</v>
      </c>
    </row>
    <row r="145" spans="1:22" x14ac:dyDescent="0.25">
      <c r="A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U145" s="2" t="e">
        <f>+#REF!-T145</f>
        <v>#REF!</v>
      </c>
    </row>
    <row r="146" spans="1:22" x14ac:dyDescent="0.25">
      <c r="A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U146" s="2" t="e">
        <f>+#REF!-T146</f>
        <v>#REF!</v>
      </c>
    </row>
    <row r="147" spans="1:22" x14ac:dyDescent="0.25">
      <c r="A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U147" s="2" t="e">
        <f>+#REF!-T147</f>
        <v>#REF!</v>
      </c>
    </row>
    <row r="148" spans="1:22" x14ac:dyDescent="0.25">
      <c r="A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U148" s="2" t="e">
        <f>+#REF!-T148</f>
        <v>#REF!</v>
      </c>
    </row>
    <row r="149" spans="1:22" x14ac:dyDescent="0.25">
      <c r="A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U149" s="2" t="e">
        <f>+#REF!-T149</f>
        <v>#REF!</v>
      </c>
    </row>
    <row r="150" spans="1:22" x14ac:dyDescent="0.25">
      <c r="A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U150" s="2" t="e">
        <f>+#REF!-T150</f>
        <v>#REF!</v>
      </c>
    </row>
    <row r="151" spans="1:22" x14ac:dyDescent="0.25">
      <c r="A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U151" s="2" t="e">
        <f>+#REF!-T151</f>
        <v>#REF!</v>
      </c>
    </row>
    <row r="152" spans="1:22" x14ac:dyDescent="0.25">
      <c r="A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U152" s="2" t="e">
        <f>+#REF!-T152</f>
        <v>#REF!</v>
      </c>
    </row>
    <row r="153" spans="1:22" x14ac:dyDescent="0.25">
      <c r="A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U153" s="2" t="e">
        <f>+#REF!-T153</f>
        <v>#REF!</v>
      </c>
    </row>
    <row r="154" spans="1:22" x14ac:dyDescent="0.25">
      <c r="A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U154" s="2" t="e">
        <f>+#REF!-T154</f>
        <v>#REF!</v>
      </c>
    </row>
    <row r="155" spans="1:22" x14ac:dyDescent="0.25">
      <c r="A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U155" s="2" t="e">
        <f>+#REF!-T155</f>
        <v>#REF!</v>
      </c>
    </row>
    <row r="156" spans="1:22" x14ac:dyDescent="0.25">
      <c r="A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V156" s="2" t="e">
        <f>+#REF!-T156</f>
        <v>#REF!</v>
      </c>
    </row>
    <row r="157" spans="1:22" x14ac:dyDescent="0.25">
      <c r="A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V157" s="2" t="e">
        <f>+#REF!-T157</f>
        <v>#REF!</v>
      </c>
    </row>
    <row r="158" spans="1:22" x14ac:dyDescent="0.25">
      <c r="A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V158" s="2" t="e">
        <f>+#REF!-T158</f>
        <v>#REF!</v>
      </c>
    </row>
    <row r="159" spans="1:22" x14ac:dyDescent="0.25">
      <c r="A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V159" s="2" t="e">
        <f>+#REF!-T159</f>
        <v>#REF!</v>
      </c>
    </row>
    <row r="160" spans="1:22" x14ac:dyDescent="0.25">
      <c r="A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V160" s="2" t="e">
        <f>+#REF!-T160</f>
        <v>#REF!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PROSPETTO BILANCIO C.ECONOMICO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locatelli</dc:creator>
  <cp:lastModifiedBy>Ugo Girardi</cp:lastModifiedBy>
  <dcterms:created xsi:type="dcterms:W3CDTF">2018-09-20T09:04:54Z</dcterms:created>
  <dcterms:modified xsi:type="dcterms:W3CDTF">2022-06-28T16:43:43Z</dcterms:modified>
</cp:coreProperties>
</file>