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8380" tabRatio="500"/>
  </bookViews>
  <sheets>
    <sheet name="DATI SINTESI annuali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8" i="1" l="1"/>
  <c r="N207" i="1"/>
  <c r="N206" i="1"/>
  <c r="N205" i="1"/>
  <c r="N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F44" i="1"/>
  <c r="F45" i="1"/>
  <c r="D44" i="1"/>
  <c r="D45" i="1"/>
  <c r="H28" i="1"/>
  <c r="H29" i="1"/>
  <c r="H31" i="1"/>
  <c r="H33" i="1"/>
  <c r="H35" i="1"/>
  <c r="F31" i="1"/>
  <c r="F33" i="1"/>
  <c r="F35" i="1"/>
  <c r="D31" i="1"/>
  <c r="D33" i="1"/>
  <c r="D35" i="1"/>
  <c r="H6" i="1"/>
  <c r="H7" i="1"/>
  <c r="H10" i="1"/>
  <c r="H12" i="1"/>
  <c r="H13" i="1"/>
  <c r="H15" i="1"/>
  <c r="H16" i="1"/>
  <c r="H17" i="1"/>
  <c r="H18" i="1"/>
  <c r="H21" i="1"/>
  <c r="F7" i="1"/>
  <c r="F10" i="1"/>
  <c r="F13" i="1"/>
  <c r="F16" i="1"/>
  <c r="F18" i="1"/>
  <c r="F21" i="1"/>
  <c r="D7" i="1"/>
  <c r="D10" i="1"/>
  <c r="D13" i="1"/>
  <c r="D16" i="1"/>
  <c r="D18" i="1"/>
  <c r="D21" i="1"/>
  <c r="H19" i="1"/>
  <c r="F19" i="1"/>
  <c r="D19" i="1"/>
  <c r="H14" i="1"/>
  <c r="F14" i="1"/>
  <c r="D14" i="1"/>
  <c r="H11" i="1"/>
  <c r="F11" i="1"/>
  <c r="D11" i="1"/>
  <c r="H8" i="1"/>
  <c r="F8" i="1"/>
  <c r="D8" i="1"/>
</calcChain>
</file>

<file path=xl/sharedStrings.xml><?xml version="1.0" encoding="utf-8"?>
<sst xmlns="http://schemas.openxmlformats.org/spreadsheetml/2006/main" count="34" uniqueCount="34">
  <si>
    <t>Dati Economici</t>
  </si>
  <si>
    <t xml:space="preserve">Ricavi </t>
  </si>
  <si>
    <t>Costi operativi</t>
  </si>
  <si>
    <t>Valore Aggiunto</t>
  </si>
  <si>
    <t>valore aggiunto %</t>
  </si>
  <si>
    <t>Costo del personale</t>
  </si>
  <si>
    <t>EBITDA - MOL Margine Operativo Lordo</t>
  </si>
  <si>
    <t>ebitda %</t>
  </si>
  <si>
    <t>Ammortamenti e Accantonamenti</t>
  </si>
  <si>
    <t>EBIT -  Risultato operativo</t>
  </si>
  <si>
    <t>ebit %</t>
  </si>
  <si>
    <t>Oneri finanziari netti</t>
  </si>
  <si>
    <t>Risultato pre - tax</t>
  </si>
  <si>
    <t xml:space="preserve">Imposte </t>
  </si>
  <si>
    <t>Risultato netto periodo</t>
  </si>
  <si>
    <t>risultato %</t>
  </si>
  <si>
    <t>EPS</t>
  </si>
  <si>
    <t>Dati Patrimoniali</t>
  </si>
  <si>
    <t>Immobilizzazioni</t>
  </si>
  <si>
    <t>Attività di esercizio</t>
  </si>
  <si>
    <t>Passività di esercizio</t>
  </si>
  <si>
    <t>Capitale Circolante Netto</t>
  </si>
  <si>
    <t>Fondi</t>
  </si>
  <si>
    <t>Capitale Investito netto</t>
  </si>
  <si>
    <t>Posizione Finanziaria netta</t>
  </si>
  <si>
    <t>Patrimonio Netto</t>
  </si>
  <si>
    <t>Rendiconto Finanziario</t>
  </si>
  <si>
    <t>A. Disponibilità liquide iniziali</t>
  </si>
  <si>
    <t>B. Flusso finanziario della gestione reddituale</t>
  </si>
  <si>
    <t>C. Flusso finanziario dell'attività di investimento</t>
  </si>
  <si>
    <t>D. Flusso reddituale dell'attività finanziaria</t>
  </si>
  <si>
    <t>E. Incremento (decremento) netto delle disponibilità liquide</t>
  </si>
  <si>
    <t>F. Disponibilità liquide finali</t>
  </si>
  <si>
    <t>RICAVI PER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</si>
</sst>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[$€-2]\ * #,##0.0000_-;\-[$€-2]\ * #,##0.0000_-;_-[$€-2]\ * &quot;-&quot;??_-"/>
    <numFmt numFmtId="165" formatCode="#,##0.0"/>
    <numFmt numFmtId="166" formatCode="#,##0\ ;\(#,##0\);\ \-"/>
    <numFmt numFmtId="167" formatCode="0.0%"/>
    <numFmt numFmtId="168" formatCode="_-* #,##0\ _€_-;\-* #,##0\ _€_-;_-* &quot;-&quot;??\ _€_-;_-@_-"/>
    <numFmt numFmtId="169" formatCode="#,##0.00\ ;\(#,##0.00\);\ \-"/>
    <numFmt numFmtId="170" formatCode="dd/mm/yy;@"/>
    <numFmt numFmtId="171" formatCode="_-[$€-2]\ * #,##0.00_-;\-[$€-2]\ * #,##0.00_-;_-[$€-2]\ * &quot;-&quot;??_-"/>
    <numFmt numFmtId="172" formatCode="_-* #,##0.00_-;\-* #,##0.0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10" fillId="0" borderId="0"/>
    <xf numFmtId="171" fontId="2" fillId="0" borderId="0"/>
    <xf numFmtId="0" fontId="10" fillId="0" borderId="0"/>
    <xf numFmtId="172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164" fontId="3" fillId="0" borderId="0" xfId="3" applyFont="1" applyAlignment="1">
      <alignment vertical="center"/>
    </xf>
    <xf numFmtId="165" fontId="4" fillId="0" borderId="0" xfId="3" applyNumberFormat="1" applyFont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0" xfId="3" applyNumberFormat="1" applyFont="1" applyBorder="1" applyAlignment="1">
      <alignment horizontal="center" vertical="center"/>
    </xf>
    <xf numFmtId="164" fontId="4" fillId="0" borderId="0" xfId="3" applyFont="1" applyAlignment="1">
      <alignment vertical="center"/>
    </xf>
    <xf numFmtId="166" fontId="5" fillId="0" borderId="0" xfId="2" applyNumberFormat="1" applyFont="1" applyAlignment="1">
      <alignment horizontal="center" vertical="center"/>
    </xf>
    <xf numFmtId="164" fontId="3" fillId="0" borderId="1" xfId="3" applyFont="1" applyBorder="1" applyAlignment="1">
      <alignment vertical="center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64" fontId="3" fillId="0" borderId="0" xfId="3" applyFont="1" applyFill="1" applyAlignment="1">
      <alignment vertical="center"/>
    </xf>
    <xf numFmtId="165" fontId="4" fillId="0" borderId="0" xfId="3" applyNumberFormat="1" applyFont="1" applyFill="1" applyAlignment="1">
      <alignment horizontal="center" vertical="center"/>
    </xf>
    <xf numFmtId="164" fontId="4" fillId="0" borderId="0" xfId="3" applyFont="1" applyFill="1" applyAlignment="1">
      <alignment vertical="center"/>
    </xf>
    <xf numFmtId="3" fontId="4" fillId="0" borderId="0" xfId="3" applyNumberFormat="1" applyFont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164" fontId="7" fillId="0" borderId="0" xfId="3" applyFont="1" applyAlignment="1">
      <alignment horizontal="right" vertical="center"/>
    </xf>
    <xf numFmtId="167" fontId="7" fillId="0" borderId="0" xfId="2" applyNumberFormat="1" applyFont="1" applyAlignment="1">
      <alignment horizontal="center" vertical="center"/>
    </xf>
    <xf numFmtId="167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/>
    </xf>
    <xf numFmtId="167" fontId="4" fillId="0" borderId="0" xfId="3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4" fontId="4" fillId="0" borderId="0" xfId="3" applyFont="1" applyAlignment="1">
      <alignment horizontal="right" vertical="center"/>
    </xf>
    <xf numFmtId="168" fontId="3" fillId="0" borderId="1" xfId="1" applyNumberFormat="1" applyFont="1" applyBorder="1" applyAlignment="1">
      <alignment horizontal="center" vertical="center"/>
    </xf>
    <xf numFmtId="164" fontId="5" fillId="0" borderId="0" xfId="3" applyFont="1" applyAlignment="1">
      <alignment vertical="center"/>
    </xf>
    <xf numFmtId="43" fontId="7" fillId="0" borderId="0" xfId="1" applyFont="1" applyBorder="1" applyAlignment="1">
      <alignment horizontal="center" vertical="center"/>
    </xf>
    <xf numFmtId="167" fontId="7" fillId="0" borderId="0" xfId="2" applyNumberFormat="1" applyFont="1" applyBorder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169" fontId="5" fillId="0" borderId="0" xfId="2" applyNumberFormat="1" applyFont="1" applyAlignment="1">
      <alignment horizontal="center" vertical="center"/>
    </xf>
    <xf numFmtId="167" fontId="5" fillId="0" borderId="0" xfId="2" applyNumberFormat="1" applyFont="1" applyAlignment="1">
      <alignment horizontal="center" vertical="center"/>
    </xf>
    <xf numFmtId="167" fontId="4" fillId="0" borderId="0" xfId="2" applyNumberFormat="1" applyFont="1" applyAlignment="1">
      <alignment horizontal="center" vertical="center"/>
    </xf>
    <xf numFmtId="170" fontId="3" fillId="0" borderId="1" xfId="3" applyNumberFormat="1" applyFont="1" applyBorder="1" applyAlignment="1">
      <alignment horizontal="center" vertical="center"/>
    </xf>
    <xf numFmtId="3" fontId="3" fillId="0" borderId="2" xfId="3" applyNumberFormat="1" applyFont="1" applyBorder="1" applyAlignment="1">
      <alignment horizontal="center" vertical="center"/>
    </xf>
    <xf numFmtId="3" fontId="4" fillId="0" borderId="2" xfId="3" applyNumberFormat="1" applyFont="1" applyBorder="1" applyAlignment="1">
      <alignment horizontal="center" vertical="center"/>
    </xf>
    <xf numFmtId="3" fontId="4" fillId="0" borderId="3" xfId="3" applyNumberFormat="1" applyFont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3" fontId="3" fillId="0" borderId="3" xfId="3" applyNumberFormat="1" applyFont="1" applyBorder="1" applyAlignment="1">
      <alignment horizontal="center" vertical="center"/>
    </xf>
    <xf numFmtId="164" fontId="4" fillId="0" borderId="0" xfId="3" applyFont="1" applyBorder="1" applyAlignment="1">
      <alignment vertical="center"/>
    </xf>
    <xf numFmtId="166" fontId="4" fillId="0" borderId="0" xfId="3" applyNumberFormat="1" applyFont="1" applyAlignment="1">
      <alignment vertical="center"/>
    </xf>
  </cellXfs>
  <cellStyles count="10">
    <cellStyle name="Collegamento ipertestuale" xfId="8" builtinId="8" hidden="1"/>
    <cellStyle name="Collegamento visitato" xfId="9" builtinId="9" hidden="1"/>
    <cellStyle name="Normale" xfId="0" builtinId="0"/>
    <cellStyle name="Normale 14" xfId="4"/>
    <cellStyle name="Normale 2 2 2" xfId="3"/>
    <cellStyle name="Normale 20 2" xfId="5"/>
    <cellStyle name="Normale 4" xfId="6"/>
    <cellStyle name="Percentuale" xfId="2" builtinId="5"/>
    <cellStyle name="Virgola" xfId="1" builtinId="3"/>
    <cellStyle name="Virgola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8"/>
  <sheetViews>
    <sheetView tabSelected="1" workbookViewId="0">
      <selection activeCell="D15" sqref="D15"/>
    </sheetView>
  </sheetViews>
  <sheetFormatPr baseColWidth="10" defaultColWidth="8.83203125" defaultRowHeight="14" x14ac:dyDescent="0"/>
  <cols>
    <col min="1" max="1" width="2.5" style="5" customWidth="1"/>
    <col min="2" max="2" width="35.5" style="1" customWidth="1"/>
    <col min="3" max="3" width="1" style="2" customWidth="1"/>
    <col min="4" max="4" width="11.1640625" style="2" bestFit="1" customWidth="1"/>
    <col min="5" max="5" width="1.5" style="3" customWidth="1"/>
    <col min="6" max="6" width="11.1640625" style="2" bestFit="1" customWidth="1"/>
    <col min="7" max="7" width="1.5" style="4" customWidth="1"/>
    <col min="8" max="8" width="12.5" style="5" bestFit="1" customWidth="1"/>
    <col min="9" max="9" width="12.1640625" style="5" customWidth="1"/>
    <col min="10" max="12" width="8.83203125" style="5"/>
    <col min="13" max="14" width="9" style="5" bestFit="1" customWidth="1"/>
    <col min="15" max="228" width="8.83203125" style="5"/>
    <col min="229" max="229" width="2.5" style="5" customWidth="1"/>
    <col min="230" max="230" width="3.1640625" style="5" customWidth="1"/>
    <col min="231" max="231" width="32" style="5" customWidth="1"/>
    <col min="232" max="232" width="3.1640625" style="5" customWidth="1"/>
    <col min="233" max="237" width="10.6640625" style="5" customWidth="1"/>
    <col min="238" max="484" width="8.83203125" style="5"/>
    <col min="485" max="485" width="2.5" style="5" customWidth="1"/>
    <col min="486" max="486" width="3.1640625" style="5" customWidth="1"/>
    <col min="487" max="487" width="32" style="5" customWidth="1"/>
    <col min="488" max="488" width="3.1640625" style="5" customWidth="1"/>
    <col min="489" max="493" width="10.6640625" style="5" customWidth="1"/>
    <col min="494" max="740" width="8.83203125" style="5"/>
    <col min="741" max="741" width="2.5" style="5" customWidth="1"/>
    <col min="742" max="742" width="3.1640625" style="5" customWidth="1"/>
    <col min="743" max="743" width="32" style="5" customWidth="1"/>
    <col min="744" max="744" width="3.1640625" style="5" customWidth="1"/>
    <col min="745" max="749" width="10.6640625" style="5" customWidth="1"/>
    <col min="750" max="996" width="8.83203125" style="5"/>
    <col min="997" max="997" width="2.5" style="5" customWidth="1"/>
    <col min="998" max="998" width="3.1640625" style="5" customWidth="1"/>
    <col min="999" max="999" width="32" style="5" customWidth="1"/>
    <col min="1000" max="1000" width="3.1640625" style="5" customWidth="1"/>
    <col min="1001" max="1005" width="10.6640625" style="5" customWidth="1"/>
    <col min="1006" max="1252" width="8.83203125" style="5"/>
    <col min="1253" max="1253" width="2.5" style="5" customWidth="1"/>
    <col min="1254" max="1254" width="3.1640625" style="5" customWidth="1"/>
    <col min="1255" max="1255" width="32" style="5" customWidth="1"/>
    <col min="1256" max="1256" width="3.1640625" style="5" customWidth="1"/>
    <col min="1257" max="1261" width="10.6640625" style="5" customWidth="1"/>
    <col min="1262" max="1508" width="8.83203125" style="5"/>
    <col min="1509" max="1509" width="2.5" style="5" customWidth="1"/>
    <col min="1510" max="1510" width="3.1640625" style="5" customWidth="1"/>
    <col min="1511" max="1511" width="32" style="5" customWidth="1"/>
    <col min="1512" max="1512" width="3.1640625" style="5" customWidth="1"/>
    <col min="1513" max="1517" width="10.6640625" style="5" customWidth="1"/>
    <col min="1518" max="1764" width="8.83203125" style="5"/>
    <col min="1765" max="1765" width="2.5" style="5" customWidth="1"/>
    <col min="1766" max="1766" width="3.1640625" style="5" customWidth="1"/>
    <col min="1767" max="1767" width="32" style="5" customWidth="1"/>
    <col min="1768" max="1768" width="3.1640625" style="5" customWidth="1"/>
    <col min="1769" max="1773" width="10.6640625" style="5" customWidth="1"/>
    <col min="1774" max="2020" width="8.83203125" style="5"/>
    <col min="2021" max="2021" width="2.5" style="5" customWidth="1"/>
    <col min="2022" max="2022" width="3.1640625" style="5" customWidth="1"/>
    <col min="2023" max="2023" width="32" style="5" customWidth="1"/>
    <col min="2024" max="2024" width="3.1640625" style="5" customWidth="1"/>
    <col min="2025" max="2029" width="10.6640625" style="5" customWidth="1"/>
    <col min="2030" max="2276" width="8.83203125" style="5"/>
    <col min="2277" max="2277" width="2.5" style="5" customWidth="1"/>
    <col min="2278" max="2278" width="3.1640625" style="5" customWidth="1"/>
    <col min="2279" max="2279" width="32" style="5" customWidth="1"/>
    <col min="2280" max="2280" width="3.1640625" style="5" customWidth="1"/>
    <col min="2281" max="2285" width="10.6640625" style="5" customWidth="1"/>
    <col min="2286" max="2532" width="8.83203125" style="5"/>
    <col min="2533" max="2533" width="2.5" style="5" customWidth="1"/>
    <col min="2534" max="2534" width="3.1640625" style="5" customWidth="1"/>
    <col min="2535" max="2535" width="32" style="5" customWidth="1"/>
    <col min="2536" max="2536" width="3.1640625" style="5" customWidth="1"/>
    <col min="2537" max="2541" width="10.6640625" style="5" customWidth="1"/>
    <col min="2542" max="2788" width="8.83203125" style="5"/>
    <col min="2789" max="2789" width="2.5" style="5" customWidth="1"/>
    <col min="2790" max="2790" width="3.1640625" style="5" customWidth="1"/>
    <col min="2791" max="2791" width="32" style="5" customWidth="1"/>
    <col min="2792" max="2792" width="3.1640625" style="5" customWidth="1"/>
    <col min="2793" max="2797" width="10.6640625" style="5" customWidth="1"/>
    <col min="2798" max="3044" width="8.83203125" style="5"/>
    <col min="3045" max="3045" width="2.5" style="5" customWidth="1"/>
    <col min="3046" max="3046" width="3.1640625" style="5" customWidth="1"/>
    <col min="3047" max="3047" width="32" style="5" customWidth="1"/>
    <col min="3048" max="3048" width="3.1640625" style="5" customWidth="1"/>
    <col min="3049" max="3053" width="10.6640625" style="5" customWidth="1"/>
    <col min="3054" max="3300" width="8.83203125" style="5"/>
    <col min="3301" max="3301" width="2.5" style="5" customWidth="1"/>
    <col min="3302" max="3302" width="3.1640625" style="5" customWidth="1"/>
    <col min="3303" max="3303" width="32" style="5" customWidth="1"/>
    <col min="3304" max="3304" width="3.1640625" style="5" customWidth="1"/>
    <col min="3305" max="3309" width="10.6640625" style="5" customWidth="1"/>
    <col min="3310" max="3556" width="8.83203125" style="5"/>
    <col min="3557" max="3557" width="2.5" style="5" customWidth="1"/>
    <col min="3558" max="3558" width="3.1640625" style="5" customWidth="1"/>
    <col min="3559" max="3559" width="32" style="5" customWidth="1"/>
    <col min="3560" max="3560" width="3.1640625" style="5" customWidth="1"/>
    <col min="3561" max="3565" width="10.6640625" style="5" customWidth="1"/>
    <col min="3566" max="3812" width="8.83203125" style="5"/>
    <col min="3813" max="3813" width="2.5" style="5" customWidth="1"/>
    <col min="3814" max="3814" width="3.1640625" style="5" customWidth="1"/>
    <col min="3815" max="3815" width="32" style="5" customWidth="1"/>
    <col min="3816" max="3816" width="3.1640625" style="5" customWidth="1"/>
    <col min="3817" max="3821" width="10.6640625" style="5" customWidth="1"/>
    <col min="3822" max="4068" width="8.83203125" style="5"/>
    <col min="4069" max="4069" width="2.5" style="5" customWidth="1"/>
    <col min="4070" max="4070" width="3.1640625" style="5" customWidth="1"/>
    <col min="4071" max="4071" width="32" style="5" customWidth="1"/>
    <col min="4072" max="4072" width="3.1640625" style="5" customWidth="1"/>
    <col min="4073" max="4077" width="10.6640625" style="5" customWidth="1"/>
    <col min="4078" max="4324" width="8.83203125" style="5"/>
    <col min="4325" max="4325" width="2.5" style="5" customWidth="1"/>
    <col min="4326" max="4326" width="3.1640625" style="5" customWidth="1"/>
    <col min="4327" max="4327" width="32" style="5" customWidth="1"/>
    <col min="4328" max="4328" width="3.1640625" style="5" customWidth="1"/>
    <col min="4329" max="4333" width="10.6640625" style="5" customWidth="1"/>
    <col min="4334" max="4580" width="8.83203125" style="5"/>
    <col min="4581" max="4581" width="2.5" style="5" customWidth="1"/>
    <col min="4582" max="4582" width="3.1640625" style="5" customWidth="1"/>
    <col min="4583" max="4583" width="32" style="5" customWidth="1"/>
    <col min="4584" max="4584" width="3.1640625" style="5" customWidth="1"/>
    <col min="4585" max="4589" width="10.6640625" style="5" customWidth="1"/>
    <col min="4590" max="4836" width="8.83203125" style="5"/>
    <col min="4837" max="4837" width="2.5" style="5" customWidth="1"/>
    <col min="4838" max="4838" width="3.1640625" style="5" customWidth="1"/>
    <col min="4839" max="4839" width="32" style="5" customWidth="1"/>
    <col min="4840" max="4840" width="3.1640625" style="5" customWidth="1"/>
    <col min="4841" max="4845" width="10.6640625" style="5" customWidth="1"/>
    <col min="4846" max="5092" width="8.83203125" style="5"/>
    <col min="5093" max="5093" width="2.5" style="5" customWidth="1"/>
    <col min="5094" max="5094" width="3.1640625" style="5" customWidth="1"/>
    <col min="5095" max="5095" width="32" style="5" customWidth="1"/>
    <col min="5096" max="5096" width="3.1640625" style="5" customWidth="1"/>
    <col min="5097" max="5101" width="10.6640625" style="5" customWidth="1"/>
    <col min="5102" max="5348" width="8.83203125" style="5"/>
    <col min="5349" max="5349" width="2.5" style="5" customWidth="1"/>
    <col min="5350" max="5350" width="3.1640625" style="5" customWidth="1"/>
    <col min="5351" max="5351" width="32" style="5" customWidth="1"/>
    <col min="5352" max="5352" width="3.1640625" style="5" customWidth="1"/>
    <col min="5353" max="5357" width="10.6640625" style="5" customWidth="1"/>
    <col min="5358" max="5604" width="8.83203125" style="5"/>
    <col min="5605" max="5605" width="2.5" style="5" customWidth="1"/>
    <col min="5606" max="5606" width="3.1640625" style="5" customWidth="1"/>
    <col min="5607" max="5607" width="32" style="5" customWidth="1"/>
    <col min="5608" max="5608" width="3.1640625" style="5" customWidth="1"/>
    <col min="5609" max="5613" width="10.6640625" style="5" customWidth="1"/>
    <col min="5614" max="5860" width="8.83203125" style="5"/>
    <col min="5861" max="5861" width="2.5" style="5" customWidth="1"/>
    <col min="5862" max="5862" width="3.1640625" style="5" customWidth="1"/>
    <col min="5863" max="5863" width="32" style="5" customWidth="1"/>
    <col min="5864" max="5864" width="3.1640625" style="5" customWidth="1"/>
    <col min="5865" max="5869" width="10.6640625" style="5" customWidth="1"/>
    <col min="5870" max="6116" width="8.83203125" style="5"/>
    <col min="6117" max="6117" width="2.5" style="5" customWidth="1"/>
    <col min="6118" max="6118" width="3.1640625" style="5" customWidth="1"/>
    <col min="6119" max="6119" width="32" style="5" customWidth="1"/>
    <col min="6120" max="6120" width="3.1640625" style="5" customWidth="1"/>
    <col min="6121" max="6125" width="10.6640625" style="5" customWidth="1"/>
    <col min="6126" max="6372" width="8.83203125" style="5"/>
    <col min="6373" max="6373" width="2.5" style="5" customWidth="1"/>
    <col min="6374" max="6374" width="3.1640625" style="5" customWidth="1"/>
    <col min="6375" max="6375" width="32" style="5" customWidth="1"/>
    <col min="6376" max="6376" width="3.1640625" style="5" customWidth="1"/>
    <col min="6377" max="6381" width="10.6640625" style="5" customWidth="1"/>
    <col min="6382" max="6628" width="8.83203125" style="5"/>
    <col min="6629" max="6629" width="2.5" style="5" customWidth="1"/>
    <col min="6630" max="6630" width="3.1640625" style="5" customWidth="1"/>
    <col min="6631" max="6631" width="32" style="5" customWidth="1"/>
    <col min="6632" max="6632" width="3.1640625" style="5" customWidth="1"/>
    <col min="6633" max="6637" width="10.6640625" style="5" customWidth="1"/>
    <col min="6638" max="6884" width="8.83203125" style="5"/>
    <col min="6885" max="6885" width="2.5" style="5" customWidth="1"/>
    <col min="6886" max="6886" width="3.1640625" style="5" customWidth="1"/>
    <col min="6887" max="6887" width="32" style="5" customWidth="1"/>
    <col min="6888" max="6888" width="3.1640625" style="5" customWidth="1"/>
    <col min="6889" max="6893" width="10.6640625" style="5" customWidth="1"/>
    <col min="6894" max="7140" width="8.83203125" style="5"/>
    <col min="7141" max="7141" width="2.5" style="5" customWidth="1"/>
    <col min="7142" max="7142" width="3.1640625" style="5" customWidth="1"/>
    <col min="7143" max="7143" width="32" style="5" customWidth="1"/>
    <col min="7144" max="7144" width="3.1640625" style="5" customWidth="1"/>
    <col min="7145" max="7149" width="10.6640625" style="5" customWidth="1"/>
    <col min="7150" max="7396" width="8.83203125" style="5"/>
    <col min="7397" max="7397" width="2.5" style="5" customWidth="1"/>
    <col min="7398" max="7398" width="3.1640625" style="5" customWidth="1"/>
    <col min="7399" max="7399" width="32" style="5" customWidth="1"/>
    <col min="7400" max="7400" width="3.1640625" style="5" customWidth="1"/>
    <col min="7401" max="7405" width="10.6640625" style="5" customWidth="1"/>
    <col min="7406" max="7652" width="8.83203125" style="5"/>
    <col min="7653" max="7653" width="2.5" style="5" customWidth="1"/>
    <col min="7654" max="7654" width="3.1640625" style="5" customWidth="1"/>
    <col min="7655" max="7655" width="32" style="5" customWidth="1"/>
    <col min="7656" max="7656" width="3.1640625" style="5" customWidth="1"/>
    <col min="7657" max="7661" width="10.6640625" style="5" customWidth="1"/>
    <col min="7662" max="7908" width="8.83203125" style="5"/>
    <col min="7909" max="7909" width="2.5" style="5" customWidth="1"/>
    <col min="7910" max="7910" width="3.1640625" style="5" customWidth="1"/>
    <col min="7911" max="7911" width="32" style="5" customWidth="1"/>
    <col min="7912" max="7912" width="3.1640625" style="5" customWidth="1"/>
    <col min="7913" max="7917" width="10.6640625" style="5" customWidth="1"/>
    <col min="7918" max="8164" width="8.83203125" style="5"/>
    <col min="8165" max="8165" width="2.5" style="5" customWidth="1"/>
    <col min="8166" max="8166" width="3.1640625" style="5" customWidth="1"/>
    <col min="8167" max="8167" width="32" style="5" customWidth="1"/>
    <col min="8168" max="8168" width="3.1640625" style="5" customWidth="1"/>
    <col min="8169" max="8173" width="10.6640625" style="5" customWidth="1"/>
    <col min="8174" max="8420" width="8.83203125" style="5"/>
    <col min="8421" max="8421" width="2.5" style="5" customWidth="1"/>
    <col min="8422" max="8422" width="3.1640625" style="5" customWidth="1"/>
    <col min="8423" max="8423" width="32" style="5" customWidth="1"/>
    <col min="8424" max="8424" width="3.1640625" style="5" customWidth="1"/>
    <col min="8425" max="8429" width="10.6640625" style="5" customWidth="1"/>
    <col min="8430" max="8676" width="8.83203125" style="5"/>
    <col min="8677" max="8677" width="2.5" style="5" customWidth="1"/>
    <col min="8678" max="8678" width="3.1640625" style="5" customWidth="1"/>
    <col min="8679" max="8679" width="32" style="5" customWidth="1"/>
    <col min="8680" max="8680" width="3.1640625" style="5" customWidth="1"/>
    <col min="8681" max="8685" width="10.6640625" style="5" customWidth="1"/>
    <col min="8686" max="8932" width="8.83203125" style="5"/>
    <col min="8933" max="8933" width="2.5" style="5" customWidth="1"/>
    <col min="8934" max="8934" width="3.1640625" style="5" customWidth="1"/>
    <col min="8935" max="8935" width="32" style="5" customWidth="1"/>
    <col min="8936" max="8936" width="3.1640625" style="5" customWidth="1"/>
    <col min="8937" max="8941" width="10.6640625" style="5" customWidth="1"/>
    <col min="8942" max="9188" width="8.83203125" style="5"/>
    <col min="9189" max="9189" width="2.5" style="5" customWidth="1"/>
    <col min="9190" max="9190" width="3.1640625" style="5" customWidth="1"/>
    <col min="9191" max="9191" width="32" style="5" customWidth="1"/>
    <col min="9192" max="9192" width="3.1640625" style="5" customWidth="1"/>
    <col min="9193" max="9197" width="10.6640625" style="5" customWidth="1"/>
    <col min="9198" max="9444" width="8.83203125" style="5"/>
    <col min="9445" max="9445" width="2.5" style="5" customWidth="1"/>
    <col min="9446" max="9446" width="3.1640625" style="5" customWidth="1"/>
    <col min="9447" max="9447" width="32" style="5" customWidth="1"/>
    <col min="9448" max="9448" width="3.1640625" style="5" customWidth="1"/>
    <col min="9449" max="9453" width="10.6640625" style="5" customWidth="1"/>
    <col min="9454" max="9700" width="8.83203125" style="5"/>
    <col min="9701" max="9701" width="2.5" style="5" customWidth="1"/>
    <col min="9702" max="9702" width="3.1640625" style="5" customWidth="1"/>
    <col min="9703" max="9703" width="32" style="5" customWidth="1"/>
    <col min="9704" max="9704" width="3.1640625" style="5" customWidth="1"/>
    <col min="9705" max="9709" width="10.6640625" style="5" customWidth="1"/>
    <col min="9710" max="9956" width="8.83203125" style="5"/>
    <col min="9957" max="9957" width="2.5" style="5" customWidth="1"/>
    <col min="9958" max="9958" width="3.1640625" style="5" customWidth="1"/>
    <col min="9959" max="9959" width="32" style="5" customWidth="1"/>
    <col min="9960" max="9960" width="3.1640625" style="5" customWidth="1"/>
    <col min="9961" max="9965" width="10.6640625" style="5" customWidth="1"/>
    <col min="9966" max="10212" width="8.83203125" style="5"/>
    <col min="10213" max="10213" width="2.5" style="5" customWidth="1"/>
    <col min="10214" max="10214" width="3.1640625" style="5" customWidth="1"/>
    <col min="10215" max="10215" width="32" style="5" customWidth="1"/>
    <col min="10216" max="10216" width="3.1640625" style="5" customWidth="1"/>
    <col min="10217" max="10221" width="10.6640625" style="5" customWidth="1"/>
    <col min="10222" max="10468" width="8.83203125" style="5"/>
    <col min="10469" max="10469" width="2.5" style="5" customWidth="1"/>
    <col min="10470" max="10470" width="3.1640625" style="5" customWidth="1"/>
    <col min="10471" max="10471" width="32" style="5" customWidth="1"/>
    <col min="10472" max="10472" width="3.1640625" style="5" customWidth="1"/>
    <col min="10473" max="10477" width="10.6640625" style="5" customWidth="1"/>
    <col min="10478" max="10724" width="8.83203125" style="5"/>
    <col min="10725" max="10725" width="2.5" style="5" customWidth="1"/>
    <col min="10726" max="10726" width="3.1640625" style="5" customWidth="1"/>
    <col min="10727" max="10727" width="32" style="5" customWidth="1"/>
    <col min="10728" max="10728" width="3.1640625" style="5" customWidth="1"/>
    <col min="10729" max="10733" width="10.6640625" style="5" customWidth="1"/>
    <col min="10734" max="10980" width="8.83203125" style="5"/>
    <col min="10981" max="10981" width="2.5" style="5" customWidth="1"/>
    <col min="10982" max="10982" width="3.1640625" style="5" customWidth="1"/>
    <col min="10983" max="10983" width="32" style="5" customWidth="1"/>
    <col min="10984" max="10984" width="3.1640625" style="5" customWidth="1"/>
    <col min="10985" max="10989" width="10.6640625" style="5" customWidth="1"/>
    <col min="10990" max="11236" width="8.83203125" style="5"/>
    <col min="11237" max="11237" width="2.5" style="5" customWidth="1"/>
    <col min="11238" max="11238" width="3.1640625" style="5" customWidth="1"/>
    <col min="11239" max="11239" width="32" style="5" customWidth="1"/>
    <col min="11240" max="11240" width="3.1640625" style="5" customWidth="1"/>
    <col min="11241" max="11245" width="10.6640625" style="5" customWidth="1"/>
    <col min="11246" max="11492" width="8.83203125" style="5"/>
    <col min="11493" max="11493" width="2.5" style="5" customWidth="1"/>
    <col min="11494" max="11494" width="3.1640625" style="5" customWidth="1"/>
    <col min="11495" max="11495" width="32" style="5" customWidth="1"/>
    <col min="11496" max="11496" width="3.1640625" style="5" customWidth="1"/>
    <col min="11497" max="11501" width="10.6640625" style="5" customWidth="1"/>
    <col min="11502" max="11748" width="8.83203125" style="5"/>
    <col min="11749" max="11749" width="2.5" style="5" customWidth="1"/>
    <col min="11750" max="11750" width="3.1640625" style="5" customWidth="1"/>
    <col min="11751" max="11751" width="32" style="5" customWidth="1"/>
    <col min="11752" max="11752" width="3.1640625" style="5" customWidth="1"/>
    <col min="11753" max="11757" width="10.6640625" style="5" customWidth="1"/>
    <col min="11758" max="12004" width="8.83203125" style="5"/>
    <col min="12005" max="12005" width="2.5" style="5" customWidth="1"/>
    <col min="12006" max="12006" width="3.1640625" style="5" customWidth="1"/>
    <col min="12007" max="12007" width="32" style="5" customWidth="1"/>
    <col min="12008" max="12008" width="3.1640625" style="5" customWidth="1"/>
    <col min="12009" max="12013" width="10.6640625" style="5" customWidth="1"/>
    <col min="12014" max="12260" width="8.83203125" style="5"/>
    <col min="12261" max="12261" width="2.5" style="5" customWidth="1"/>
    <col min="12262" max="12262" width="3.1640625" style="5" customWidth="1"/>
    <col min="12263" max="12263" width="32" style="5" customWidth="1"/>
    <col min="12264" max="12264" width="3.1640625" style="5" customWidth="1"/>
    <col min="12265" max="12269" width="10.6640625" style="5" customWidth="1"/>
    <col min="12270" max="12516" width="8.83203125" style="5"/>
    <col min="12517" max="12517" width="2.5" style="5" customWidth="1"/>
    <col min="12518" max="12518" width="3.1640625" style="5" customWidth="1"/>
    <col min="12519" max="12519" width="32" style="5" customWidth="1"/>
    <col min="12520" max="12520" width="3.1640625" style="5" customWidth="1"/>
    <col min="12521" max="12525" width="10.6640625" style="5" customWidth="1"/>
    <col min="12526" max="12772" width="8.83203125" style="5"/>
    <col min="12773" max="12773" width="2.5" style="5" customWidth="1"/>
    <col min="12774" max="12774" width="3.1640625" style="5" customWidth="1"/>
    <col min="12775" max="12775" width="32" style="5" customWidth="1"/>
    <col min="12776" max="12776" width="3.1640625" style="5" customWidth="1"/>
    <col min="12777" max="12781" width="10.6640625" style="5" customWidth="1"/>
    <col min="12782" max="13028" width="8.83203125" style="5"/>
    <col min="13029" max="13029" width="2.5" style="5" customWidth="1"/>
    <col min="13030" max="13030" width="3.1640625" style="5" customWidth="1"/>
    <col min="13031" max="13031" width="32" style="5" customWidth="1"/>
    <col min="13032" max="13032" width="3.1640625" style="5" customWidth="1"/>
    <col min="13033" max="13037" width="10.6640625" style="5" customWidth="1"/>
    <col min="13038" max="13284" width="8.83203125" style="5"/>
    <col min="13285" max="13285" width="2.5" style="5" customWidth="1"/>
    <col min="13286" max="13286" width="3.1640625" style="5" customWidth="1"/>
    <col min="13287" max="13287" width="32" style="5" customWidth="1"/>
    <col min="13288" max="13288" width="3.1640625" style="5" customWidth="1"/>
    <col min="13289" max="13293" width="10.6640625" style="5" customWidth="1"/>
    <col min="13294" max="13540" width="8.83203125" style="5"/>
    <col min="13541" max="13541" width="2.5" style="5" customWidth="1"/>
    <col min="13542" max="13542" width="3.1640625" style="5" customWidth="1"/>
    <col min="13543" max="13543" width="32" style="5" customWidth="1"/>
    <col min="13544" max="13544" width="3.1640625" style="5" customWidth="1"/>
    <col min="13545" max="13549" width="10.6640625" style="5" customWidth="1"/>
    <col min="13550" max="13796" width="8.83203125" style="5"/>
    <col min="13797" max="13797" width="2.5" style="5" customWidth="1"/>
    <col min="13798" max="13798" width="3.1640625" style="5" customWidth="1"/>
    <col min="13799" max="13799" width="32" style="5" customWidth="1"/>
    <col min="13800" max="13800" width="3.1640625" style="5" customWidth="1"/>
    <col min="13801" max="13805" width="10.6640625" style="5" customWidth="1"/>
    <col min="13806" max="14052" width="8.83203125" style="5"/>
    <col min="14053" max="14053" width="2.5" style="5" customWidth="1"/>
    <col min="14054" max="14054" width="3.1640625" style="5" customWidth="1"/>
    <col min="14055" max="14055" width="32" style="5" customWidth="1"/>
    <col min="14056" max="14056" width="3.1640625" style="5" customWidth="1"/>
    <col min="14057" max="14061" width="10.6640625" style="5" customWidth="1"/>
    <col min="14062" max="14308" width="8.83203125" style="5"/>
    <col min="14309" max="14309" width="2.5" style="5" customWidth="1"/>
    <col min="14310" max="14310" width="3.1640625" style="5" customWidth="1"/>
    <col min="14311" max="14311" width="32" style="5" customWidth="1"/>
    <col min="14312" max="14312" width="3.1640625" style="5" customWidth="1"/>
    <col min="14313" max="14317" width="10.6640625" style="5" customWidth="1"/>
    <col min="14318" max="14564" width="8.83203125" style="5"/>
    <col min="14565" max="14565" width="2.5" style="5" customWidth="1"/>
    <col min="14566" max="14566" width="3.1640625" style="5" customWidth="1"/>
    <col min="14567" max="14567" width="32" style="5" customWidth="1"/>
    <col min="14568" max="14568" width="3.1640625" style="5" customWidth="1"/>
    <col min="14569" max="14573" width="10.6640625" style="5" customWidth="1"/>
    <col min="14574" max="14820" width="8.83203125" style="5"/>
    <col min="14821" max="14821" width="2.5" style="5" customWidth="1"/>
    <col min="14822" max="14822" width="3.1640625" style="5" customWidth="1"/>
    <col min="14823" max="14823" width="32" style="5" customWidth="1"/>
    <col min="14824" max="14824" width="3.1640625" style="5" customWidth="1"/>
    <col min="14825" max="14829" width="10.6640625" style="5" customWidth="1"/>
    <col min="14830" max="15076" width="8.83203125" style="5"/>
    <col min="15077" max="15077" width="2.5" style="5" customWidth="1"/>
    <col min="15078" max="15078" width="3.1640625" style="5" customWidth="1"/>
    <col min="15079" max="15079" width="32" style="5" customWidth="1"/>
    <col min="15080" max="15080" width="3.1640625" style="5" customWidth="1"/>
    <col min="15081" max="15085" width="10.6640625" style="5" customWidth="1"/>
    <col min="15086" max="15332" width="8.83203125" style="5"/>
    <col min="15333" max="15333" width="2.5" style="5" customWidth="1"/>
    <col min="15334" max="15334" width="3.1640625" style="5" customWidth="1"/>
    <col min="15335" max="15335" width="32" style="5" customWidth="1"/>
    <col min="15336" max="15336" width="3.1640625" style="5" customWidth="1"/>
    <col min="15337" max="15341" width="10.6640625" style="5" customWidth="1"/>
    <col min="15342" max="15588" width="8.83203125" style="5"/>
    <col min="15589" max="15589" width="2.5" style="5" customWidth="1"/>
    <col min="15590" max="15590" width="3.1640625" style="5" customWidth="1"/>
    <col min="15591" max="15591" width="32" style="5" customWidth="1"/>
    <col min="15592" max="15592" width="3.1640625" style="5" customWidth="1"/>
    <col min="15593" max="15597" width="10.6640625" style="5" customWidth="1"/>
    <col min="15598" max="15844" width="8.83203125" style="5"/>
    <col min="15845" max="15845" width="2.5" style="5" customWidth="1"/>
    <col min="15846" max="15846" width="3.1640625" style="5" customWidth="1"/>
    <col min="15847" max="15847" width="32" style="5" customWidth="1"/>
    <col min="15848" max="15848" width="3.1640625" style="5" customWidth="1"/>
    <col min="15849" max="15853" width="10.6640625" style="5" customWidth="1"/>
    <col min="15854" max="16100" width="8.83203125" style="5"/>
    <col min="16101" max="16101" width="2.5" style="5" customWidth="1"/>
    <col min="16102" max="16102" width="3.1640625" style="5" customWidth="1"/>
    <col min="16103" max="16103" width="32" style="5" customWidth="1"/>
    <col min="16104" max="16104" width="3.1640625" style="5" customWidth="1"/>
    <col min="16105" max="16109" width="10.6640625" style="5" customWidth="1"/>
    <col min="16110" max="16384" width="8.83203125" style="5"/>
  </cols>
  <sheetData>
    <row r="1" spans="2:9">
      <c r="I1" s="6"/>
    </row>
    <row r="2" spans="2:9" ht="15">
      <c r="B2" s="7"/>
      <c r="D2" s="8"/>
      <c r="F2" s="8"/>
      <c r="H2" s="8"/>
      <c r="I2" s="6"/>
    </row>
    <row r="3" spans="2:9">
      <c r="B3" s="7" t="s">
        <v>0</v>
      </c>
      <c r="D3" s="34">
        <v>42735</v>
      </c>
      <c r="F3" s="34">
        <v>42369</v>
      </c>
      <c r="H3" s="34">
        <v>42004</v>
      </c>
    </row>
    <row r="4" spans="2:9" s="11" customFormat="1">
      <c r="B4" s="9"/>
      <c r="C4" s="2"/>
      <c r="D4" s="10"/>
      <c r="E4" s="3"/>
      <c r="F4" s="10"/>
      <c r="G4" s="4"/>
      <c r="I4" s="6"/>
    </row>
    <row r="5" spans="2:9">
      <c r="B5" s="1" t="s">
        <v>1</v>
      </c>
      <c r="D5" s="12">
        <v>22993206.089999996</v>
      </c>
      <c r="F5" s="12">
        <v>25557517.870000001</v>
      </c>
      <c r="H5" s="12">
        <v>26759796</v>
      </c>
      <c r="I5" s="6"/>
    </row>
    <row r="6" spans="2:9">
      <c r="B6" s="1" t="s">
        <v>2</v>
      </c>
      <c r="D6" s="12">
        <v>14883517.259999998</v>
      </c>
      <c r="F6" s="12">
        <v>11019423.07</v>
      </c>
      <c r="H6" s="12">
        <f>11309196+0.45</f>
        <v>11309196.449999999</v>
      </c>
      <c r="I6" s="6"/>
    </row>
    <row r="7" spans="2:9" s="2" customFormat="1">
      <c r="B7" s="1" t="s">
        <v>3</v>
      </c>
      <c r="D7" s="13">
        <f>D5-D6</f>
        <v>8109688.8299999982</v>
      </c>
      <c r="E7" s="3"/>
      <c r="F7" s="13">
        <f>F5-F6</f>
        <v>14538094.800000001</v>
      </c>
      <c r="G7" s="4"/>
      <c r="H7" s="13">
        <f t="shared" ref="H7" si="0">H5-H6</f>
        <v>15450599.550000001</v>
      </c>
      <c r="I7" s="6"/>
    </row>
    <row r="8" spans="2:9" s="17" customFormat="1">
      <c r="B8" s="14" t="s">
        <v>4</v>
      </c>
      <c r="C8" s="2"/>
      <c r="D8" s="15">
        <f>D7/D5</f>
        <v>0.3526993494624916</v>
      </c>
      <c r="E8" s="3"/>
      <c r="F8" s="15">
        <f>F7/F5</f>
        <v>0.5688382914940715</v>
      </c>
      <c r="G8" s="4"/>
      <c r="H8" s="16">
        <f t="shared" ref="H8" si="1">H7/H5</f>
        <v>0.57738106635790498</v>
      </c>
      <c r="I8" s="6"/>
    </row>
    <row r="9" spans="2:9" s="2" customFormat="1">
      <c r="B9" s="1" t="s">
        <v>5</v>
      </c>
      <c r="D9" s="13">
        <v>1517751.32</v>
      </c>
      <c r="E9" s="3"/>
      <c r="F9" s="13">
        <v>1441617.34</v>
      </c>
      <c r="G9" s="4"/>
      <c r="H9" s="13">
        <v>1106060.45</v>
      </c>
      <c r="I9" s="6"/>
    </row>
    <row r="10" spans="2:9" s="2" customFormat="1">
      <c r="B10" s="1" t="s">
        <v>6</v>
      </c>
      <c r="D10" s="13">
        <f>D7-D9</f>
        <v>6591937.5099999979</v>
      </c>
      <c r="E10" s="3"/>
      <c r="F10" s="13">
        <f>F7-F9</f>
        <v>13096477.460000001</v>
      </c>
      <c r="G10" s="4"/>
      <c r="H10" s="13">
        <f>H7-H9</f>
        <v>14344539.100000001</v>
      </c>
      <c r="I10" s="6"/>
    </row>
    <row r="11" spans="2:9" s="17" customFormat="1">
      <c r="B11" s="14" t="s">
        <v>7</v>
      </c>
      <c r="C11" s="2"/>
      <c r="D11" s="18">
        <f>D10/D5</f>
        <v>0.28669066350285555</v>
      </c>
      <c r="E11" s="3"/>
      <c r="F11" s="18">
        <f>F10/F5</f>
        <v>0.51243150945315175</v>
      </c>
      <c r="G11" s="4"/>
      <c r="H11" s="16">
        <f t="shared" ref="H11" si="2">H10/H5</f>
        <v>0.53604814849859095</v>
      </c>
      <c r="I11" s="6"/>
    </row>
    <row r="12" spans="2:9" s="2" customFormat="1">
      <c r="B12" s="1" t="s">
        <v>8</v>
      </c>
      <c r="D12" s="19">
        <v>3422348.6799999988</v>
      </c>
      <c r="E12" s="3"/>
      <c r="F12" s="19">
        <v>2951730.639999982</v>
      </c>
      <c r="G12" s="4"/>
      <c r="H12" s="19">
        <f>4340563-0.45</f>
        <v>4340562.55</v>
      </c>
      <c r="I12" s="6"/>
    </row>
    <row r="13" spans="2:9" s="2" customFormat="1">
      <c r="B13" s="1" t="s">
        <v>9</v>
      </c>
      <c r="D13" s="13">
        <f>D10-D12</f>
        <v>3169588.8299999991</v>
      </c>
      <c r="E13" s="3"/>
      <c r="F13" s="13">
        <f>F10-F12</f>
        <v>10144746.820000019</v>
      </c>
      <c r="G13" s="4"/>
      <c r="H13" s="13">
        <f t="shared" ref="H13" si="3">H10-H12</f>
        <v>10003976.550000001</v>
      </c>
      <c r="I13" s="6"/>
    </row>
    <row r="14" spans="2:9" s="2" customFormat="1">
      <c r="B14" s="14" t="s">
        <v>10</v>
      </c>
      <c r="D14" s="18">
        <f>D13/D5</f>
        <v>0.1378489288354828</v>
      </c>
      <c r="E14" s="3"/>
      <c r="F14" s="18">
        <f>F13/F5</f>
        <v>0.39693787446816792</v>
      </c>
      <c r="G14" s="4"/>
      <c r="H14" s="20">
        <f t="shared" ref="H14" si="4">H13/H5</f>
        <v>0.37384352817936284</v>
      </c>
      <c r="I14" s="6"/>
    </row>
    <row r="15" spans="2:9" s="2" customFormat="1">
      <c r="B15" s="1" t="s">
        <v>11</v>
      </c>
      <c r="D15" s="21">
        <v>-3838.079999999999</v>
      </c>
      <c r="E15" s="3"/>
      <c r="F15" s="21">
        <v>-4100.4400000000005</v>
      </c>
      <c r="G15" s="4"/>
      <c r="H15" s="22">
        <f>-30138+0.45</f>
        <v>-30137.55</v>
      </c>
      <c r="I15" s="6"/>
    </row>
    <row r="16" spans="2:9" s="2" customFormat="1">
      <c r="B16" s="1" t="s">
        <v>12</v>
      </c>
      <c r="D16" s="13">
        <f>D13+D15</f>
        <v>3165750.7499999991</v>
      </c>
      <c r="E16" s="3"/>
      <c r="F16" s="13">
        <f>F13+F15</f>
        <v>10140646.380000019</v>
      </c>
      <c r="G16" s="4"/>
      <c r="H16" s="23">
        <f t="shared" ref="H16" si="5">H13+H15</f>
        <v>9973839</v>
      </c>
      <c r="I16" s="6"/>
    </row>
    <row r="17" spans="2:9" s="2" customFormat="1">
      <c r="B17" s="24" t="s">
        <v>13</v>
      </c>
      <c r="D17" s="21">
        <v>-362963.18</v>
      </c>
      <c r="E17" s="3"/>
      <c r="F17" s="21">
        <v>-3055062.86</v>
      </c>
      <c r="G17" s="4"/>
      <c r="H17" s="22">
        <f>-3500551+0.45</f>
        <v>-3500550.55</v>
      </c>
      <c r="I17" s="6"/>
    </row>
    <row r="18" spans="2:9" s="2" customFormat="1">
      <c r="B18" s="1" t="s">
        <v>14</v>
      </c>
      <c r="D18" s="13">
        <f>SUM(D16:D17)</f>
        <v>2802787.5699999989</v>
      </c>
      <c r="E18" s="3"/>
      <c r="F18" s="13">
        <f>SUM(F16:F17)</f>
        <v>7085583.52000002</v>
      </c>
      <c r="G18" s="4"/>
      <c r="H18" s="25">
        <f t="shared" ref="H18" si="6">SUM(H16:H17)</f>
        <v>6473288.4500000002</v>
      </c>
      <c r="I18" s="6"/>
    </row>
    <row r="19" spans="2:9" s="15" customFormat="1">
      <c r="B19" s="14" t="s">
        <v>15</v>
      </c>
      <c r="C19" s="2"/>
      <c r="D19" s="18">
        <f>D18/D5</f>
        <v>0.12189633577106773</v>
      </c>
      <c r="E19" s="3"/>
      <c r="F19" s="18">
        <f>F18/F5</f>
        <v>0.27724067556330423</v>
      </c>
      <c r="G19" s="4"/>
      <c r="H19" s="18">
        <f t="shared" ref="H19" si="7">H18/H5</f>
        <v>0.24190350516872403</v>
      </c>
      <c r="I19" s="6"/>
    </row>
    <row r="20" spans="2:9" s="15" customFormat="1">
      <c r="B20" s="26"/>
      <c r="C20" s="2"/>
      <c r="D20" s="27"/>
      <c r="E20" s="3"/>
      <c r="F20" s="28"/>
      <c r="G20" s="4"/>
      <c r="H20" s="29"/>
      <c r="I20" s="6"/>
    </row>
    <row r="21" spans="2:9" s="32" customFormat="1">
      <c r="B21" s="26" t="s">
        <v>16</v>
      </c>
      <c r="C21" s="2"/>
      <c r="D21" s="30">
        <f>D18/22491480</f>
        <v>0.1246155241896042</v>
      </c>
      <c r="E21" s="3"/>
      <c r="F21" s="30">
        <f>F18/22316000</f>
        <v>0.31751136045886447</v>
      </c>
      <c r="G21" s="4"/>
      <c r="H21" s="31">
        <f t="shared" ref="H21" si="8">H18/22316000</f>
        <v>0.29007386852482525</v>
      </c>
      <c r="I21" s="6"/>
    </row>
    <row r="22" spans="2:9" s="33" customFormat="1">
      <c r="B22" s="1"/>
      <c r="C22" s="2"/>
      <c r="D22" s="2"/>
      <c r="E22" s="3"/>
      <c r="F22" s="2"/>
      <c r="G22" s="4"/>
    </row>
    <row r="26" spans="2:9">
      <c r="B26" s="7" t="s">
        <v>17</v>
      </c>
      <c r="D26" s="34">
        <v>42735</v>
      </c>
      <c r="F26" s="34">
        <v>42369</v>
      </c>
      <c r="H26" s="34">
        <v>42004</v>
      </c>
    </row>
    <row r="28" spans="2:9">
      <c r="B28" s="1" t="s">
        <v>18</v>
      </c>
      <c r="D28" s="35">
        <v>10929424.140000001</v>
      </c>
      <c r="F28" s="35">
        <v>7081799.4499999983</v>
      </c>
      <c r="H28" s="35">
        <f>5044069+0.45</f>
        <v>5044069.45</v>
      </c>
    </row>
    <row r="29" spans="2:9">
      <c r="B29" s="24" t="s">
        <v>19</v>
      </c>
      <c r="D29" s="36">
        <v>17979534.150000002</v>
      </c>
      <c r="F29" s="36">
        <v>17358480.100000001</v>
      </c>
      <c r="H29" s="36">
        <f>14231148-0.45</f>
        <v>14231147.550000001</v>
      </c>
    </row>
    <row r="30" spans="2:9">
      <c r="B30" s="24" t="s">
        <v>20</v>
      </c>
      <c r="D30" s="37">
        <v>6684357.6999999993</v>
      </c>
      <c r="F30" s="37">
        <v>6202026.1100000013</v>
      </c>
      <c r="H30" s="37">
        <v>9330777</v>
      </c>
    </row>
    <row r="31" spans="2:9">
      <c r="B31" s="9" t="s">
        <v>21</v>
      </c>
      <c r="D31" s="38">
        <f>D29-D30</f>
        <v>11295176.450000003</v>
      </c>
      <c r="F31" s="38">
        <f>F29-F30</f>
        <v>11156453.99</v>
      </c>
      <c r="H31" s="38">
        <f t="shared" ref="H31" si="9">H29-H30</f>
        <v>4900370.5500000007</v>
      </c>
    </row>
    <row r="32" spans="2:9">
      <c r="B32" s="9" t="s">
        <v>22</v>
      </c>
      <c r="D32" s="39">
        <v>5324309.3900000006</v>
      </c>
      <c r="F32" s="39">
        <v>4667374.49</v>
      </c>
      <c r="H32" s="39">
        <v>2828833</v>
      </c>
    </row>
    <row r="33" spans="2:8">
      <c r="B33" s="9" t="s">
        <v>23</v>
      </c>
      <c r="D33" s="40">
        <f>D28+D31-D32</f>
        <v>16900291.200000003</v>
      </c>
      <c r="F33" s="40">
        <f>F28+F31-F32</f>
        <v>13570878.949999997</v>
      </c>
      <c r="H33" s="40">
        <f>H28+H31-H32</f>
        <v>7115607</v>
      </c>
    </row>
    <row r="34" spans="2:8">
      <c r="B34" s="9" t="s">
        <v>24</v>
      </c>
      <c r="D34" s="41">
        <v>-3848560.86</v>
      </c>
      <c r="F34" s="41">
        <v>-6354774.1199999992</v>
      </c>
      <c r="H34" s="41">
        <v>-7524463</v>
      </c>
    </row>
    <row r="35" spans="2:8">
      <c r="B35" s="1" t="s">
        <v>25</v>
      </c>
      <c r="D35" s="42">
        <f>D33-D34</f>
        <v>20748852.060000002</v>
      </c>
      <c r="F35" s="42">
        <f>F33-F34</f>
        <v>19925653.069999997</v>
      </c>
      <c r="H35" s="42">
        <f t="shared" ref="H35" si="10">H33-H34</f>
        <v>14640070</v>
      </c>
    </row>
    <row r="39" spans="2:8">
      <c r="B39" s="7" t="s">
        <v>26</v>
      </c>
      <c r="D39" s="34">
        <v>42735</v>
      </c>
      <c r="F39" s="34">
        <v>42369</v>
      </c>
      <c r="H39" s="34">
        <v>42004</v>
      </c>
    </row>
    <row r="40" spans="2:8">
      <c r="B40" s="43" t="s">
        <v>27</v>
      </c>
      <c r="C40" s="4"/>
      <c r="D40" s="21">
        <v>6354774.1199999992</v>
      </c>
      <c r="F40" s="21">
        <v>7524462</v>
      </c>
      <c r="H40" s="44">
        <v>615038</v>
      </c>
    </row>
    <row r="41" spans="2:8">
      <c r="B41" s="43" t="s">
        <v>28</v>
      </c>
      <c r="C41" s="4"/>
      <c r="D41" s="21">
        <v>6498660.5700000003</v>
      </c>
      <c r="F41" s="21">
        <v>5619306</v>
      </c>
      <c r="H41" s="44">
        <v>8246630</v>
      </c>
    </row>
    <row r="42" spans="2:8">
      <c r="B42" s="43" t="s">
        <v>29</v>
      </c>
      <c r="C42" s="4"/>
      <c r="D42" s="21">
        <v>-7025272.7100000009</v>
      </c>
      <c r="F42" s="21">
        <v>-4988995</v>
      </c>
      <c r="H42" s="44">
        <v>-7554077</v>
      </c>
    </row>
    <row r="43" spans="2:8">
      <c r="B43" s="43" t="s">
        <v>30</v>
      </c>
      <c r="C43" s="4"/>
      <c r="D43" s="21">
        <v>-1979588.52</v>
      </c>
      <c r="F43" s="21">
        <v>-1800000</v>
      </c>
      <c r="H43" s="44">
        <v>6216873</v>
      </c>
    </row>
    <row r="44" spans="2:8">
      <c r="B44" s="43" t="s">
        <v>31</v>
      </c>
      <c r="C44" s="4"/>
      <c r="D44" s="21">
        <f>SUM(D41:D43)</f>
        <v>-2506200.6600000006</v>
      </c>
      <c r="F44" s="21">
        <f>SUM(F41:F43)</f>
        <v>-1169689</v>
      </c>
      <c r="H44" s="44">
        <v>6909425</v>
      </c>
    </row>
    <row r="45" spans="2:8">
      <c r="B45" s="43" t="s">
        <v>32</v>
      </c>
      <c r="C45" s="4"/>
      <c r="D45" s="21">
        <f>D40+D44</f>
        <v>3848573.4599999986</v>
      </c>
      <c r="F45" s="21">
        <f>F40+F44+0.51</f>
        <v>6354773.5099999998</v>
      </c>
      <c r="H45" s="44">
        <v>7524463</v>
      </c>
    </row>
    <row r="153" spans="2:7">
      <c r="B153" s="1" t="s">
        <v>33</v>
      </c>
      <c r="C153" s="5"/>
      <c r="D153" s="5"/>
      <c r="E153" s="5"/>
      <c r="F153" s="5"/>
      <c r="G153" s="5"/>
    </row>
    <row r="170" spans="2:13">
      <c r="B170" s="5"/>
      <c r="C170" s="5"/>
      <c r="D170" s="5"/>
      <c r="E170" s="5"/>
      <c r="F170" s="5"/>
      <c r="G170" s="5"/>
    </row>
    <row r="171" spans="2:13">
      <c r="B171" s="5"/>
      <c r="C171" s="5"/>
      <c r="D171" s="5"/>
      <c r="E171" s="5"/>
      <c r="F171" s="5"/>
      <c r="G171" s="5"/>
      <c r="M171" s="5" t="e">
        <f>+#REF!-L171</f>
        <v>#REF!</v>
      </c>
    </row>
    <row r="172" spans="2:13">
      <c r="B172" s="5"/>
      <c r="C172" s="5"/>
      <c r="D172" s="5"/>
      <c r="E172" s="5"/>
      <c r="F172" s="5"/>
      <c r="G172" s="5"/>
      <c r="M172" s="5" t="e">
        <f>+#REF!-L172</f>
        <v>#REF!</v>
      </c>
    </row>
    <row r="173" spans="2:13">
      <c r="B173" s="5"/>
      <c r="C173" s="5"/>
      <c r="D173" s="5"/>
      <c r="E173" s="5"/>
      <c r="F173" s="5"/>
      <c r="G173" s="5"/>
      <c r="M173" s="5" t="e">
        <f>+#REF!-L173</f>
        <v>#REF!</v>
      </c>
    </row>
    <row r="174" spans="2:13">
      <c r="B174" s="5"/>
      <c r="C174" s="5"/>
      <c r="D174" s="5"/>
      <c r="E174" s="5"/>
      <c r="F174" s="5"/>
      <c r="G174" s="5"/>
      <c r="M174" s="5" t="e">
        <f>+#REF!-L174</f>
        <v>#REF!</v>
      </c>
    </row>
    <row r="175" spans="2:13">
      <c r="B175" s="5"/>
      <c r="C175" s="5"/>
      <c r="D175" s="5"/>
      <c r="E175" s="5"/>
      <c r="F175" s="5"/>
      <c r="G175" s="5"/>
      <c r="M175" s="5" t="e">
        <f>+#REF!-L175</f>
        <v>#REF!</v>
      </c>
    </row>
    <row r="176" spans="2:13">
      <c r="B176" s="5"/>
      <c r="C176" s="5"/>
      <c r="D176" s="5"/>
      <c r="E176" s="5"/>
      <c r="F176" s="5"/>
      <c r="G176" s="5"/>
      <c r="M176" s="5" t="e">
        <f>+#REF!-L176</f>
        <v>#REF!</v>
      </c>
    </row>
    <row r="177" spans="2:13">
      <c r="B177" s="5"/>
      <c r="C177" s="5"/>
      <c r="D177" s="5"/>
      <c r="E177" s="5"/>
      <c r="F177" s="5"/>
      <c r="G177" s="5"/>
      <c r="M177" s="5" t="e">
        <f>+#REF!-L177</f>
        <v>#REF!</v>
      </c>
    </row>
    <row r="178" spans="2:13">
      <c r="B178" s="5"/>
      <c r="C178" s="5"/>
      <c r="D178" s="5"/>
      <c r="E178" s="5"/>
      <c r="F178" s="5"/>
      <c r="G178" s="5"/>
      <c r="M178" s="5" t="e">
        <f>+#REF!-L178</f>
        <v>#REF!</v>
      </c>
    </row>
    <row r="179" spans="2:13">
      <c r="B179" s="5"/>
      <c r="C179" s="5"/>
      <c r="D179" s="5"/>
      <c r="E179" s="5"/>
      <c r="F179" s="5"/>
      <c r="G179" s="5"/>
      <c r="M179" s="5" t="e">
        <f>+#REF!-L179</f>
        <v>#REF!</v>
      </c>
    </row>
    <row r="180" spans="2:13">
      <c r="B180" s="5"/>
      <c r="C180" s="5"/>
      <c r="D180" s="5"/>
      <c r="E180" s="5"/>
      <c r="F180" s="5"/>
      <c r="G180" s="5"/>
      <c r="M180" s="5" t="e">
        <f>+#REF!-L180</f>
        <v>#REF!</v>
      </c>
    </row>
    <row r="181" spans="2:13">
      <c r="B181" s="5"/>
      <c r="C181" s="5"/>
      <c r="D181" s="5"/>
      <c r="E181" s="5"/>
      <c r="F181" s="5"/>
      <c r="G181" s="5"/>
      <c r="M181" s="5" t="e">
        <f>+#REF!-L181</f>
        <v>#REF!</v>
      </c>
    </row>
    <row r="182" spans="2:13">
      <c r="B182" s="5"/>
      <c r="C182" s="5"/>
      <c r="D182" s="5"/>
      <c r="E182" s="5"/>
      <c r="F182" s="5"/>
      <c r="G182" s="5"/>
      <c r="M182" s="5" t="e">
        <f>+#REF!-L182</f>
        <v>#REF!</v>
      </c>
    </row>
    <row r="183" spans="2:13">
      <c r="B183" s="5"/>
      <c r="C183" s="5"/>
      <c r="D183" s="5"/>
      <c r="E183" s="5"/>
      <c r="F183" s="5"/>
      <c r="G183" s="5"/>
      <c r="M183" s="5" t="e">
        <f>+#REF!-L183</f>
        <v>#REF!</v>
      </c>
    </row>
    <row r="184" spans="2:13">
      <c r="B184" s="5"/>
      <c r="C184" s="5"/>
      <c r="D184" s="5"/>
      <c r="E184" s="5"/>
      <c r="F184" s="5"/>
      <c r="G184" s="5"/>
      <c r="M184" s="5" t="e">
        <f>+#REF!-L184</f>
        <v>#REF!</v>
      </c>
    </row>
    <row r="185" spans="2:13">
      <c r="B185" s="5"/>
      <c r="C185" s="5"/>
      <c r="D185" s="5"/>
      <c r="E185" s="5"/>
      <c r="F185" s="5"/>
      <c r="G185" s="5"/>
      <c r="M185" s="5" t="e">
        <f>+#REF!-L185</f>
        <v>#REF!</v>
      </c>
    </row>
    <row r="186" spans="2:13">
      <c r="B186" s="5"/>
      <c r="C186" s="5"/>
      <c r="D186" s="5"/>
      <c r="E186" s="5"/>
      <c r="F186" s="5"/>
      <c r="G186" s="5"/>
      <c r="M186" s="5" t="e">
        <f>+#REF!-L186</f>
        <v>#REF!</v>
      </c>
    </row>
    <row r="187" spans="2:13">
      <c r="B187" s="5"/>
      <c r="C187" s="5"/>
      <c r="D187" s="5"/>
      <c r="E187" s="5"/>
      <c r="F187" s="5"/>
      <c r="G187" s="5"/>
      <c r="M187" s="5" t="e">
        <f>+#REF!-L187</f>
        <v>#REF!</v>
      </c>
    </row>
    <row r="188" spans="2:13">
      <c r="B188" s="5"/>
      <c r="C188" s="5"/>
      <c r="D188" s="5"/>
      <c r="E188" s="5"/>
      <c r="F188" s="5"/>
      <c r="G188" s="5"/>
      <c r="M188" s="5" t="e">
        <f>+#REF!-L188</f>
        <v>#REF!</v>
      </c>
    </row>
    <row r="189" spans="2:13">
      <c r="B189" s="5"/>
      <c r="C189" s="5"/>
      <c r="D189" s="5"/>
      <c r="E189" s="5"/>
      <c r="F189" s="5"/>
      <c r="G189" s="5"/>
      <c r="M189" s="5" t="e">
        <f>+#REF!-L189</f>
        <v>#REF!</v>
      </c>
    </row>
    <row r="190" spans="2:13">
      <c r="B190" s="5"/>
      <c r="C190" s="5"/>
      <c r="D190" s="5"/>
      <c r="E190" s="5"/>
      <c r="F190" s="5"/>
      <c r="G190" s="5"/>
      <c r="M190" s="5" t="e">
        <f>+#REF!-L190</f>
        <v>#REF!</v>
      </c>
    </row>
    <row r="191" spans="2:13">
      <c r="B191" s="5"/>
      <c r="C191" s="5"/>
      <c r="D191" s="5"/>
      <c r="E191" s="5"/>
      <c r="F191" s="5"/>
      <c r="G191" s="5"/>
      <c r="M191" s="5" t="e">
        <f>+#REF!-L191</f>
        <v>#REF!</v>
      </c>
    </row>
    <row r="192" spans="2:13">
      <c r="B192" s="5"/>
      <c r="C192" s="5"/>
      <c r="D192" s="5"/>
      <c r="E192" s="5"/>
      <c r="F192" s="5"/>
      <c r="G192" s="5"/>
      <c r="M192" s="5" t="e">
        <f>+#REF!-L192</f>
        <v>#REF!</v>
      </c>
    </row>
    <row r="193" spans="2:14">
      <c r="B193" s="5"/>
      <c r="C193" s="5"/>
      <c r="D193" s="5"/>
      <c r="E193" s="5"/>
      <c r="F193" s="5"/>
      <c r="G193" s="5"/>
      <c r="M193" s="5" t="e">
        <f>+#REF!-L193</f>
        <v>#REF!</v>
      </c>
    </row>
    <row r="194" spans="2:14">
      <c r="B194" s="5"/>
      <c r="C194" s="5"/>
      <c r="D194" s="5"/>
      <c r="E194" s="5"/>
      <c r="F194" s="5"/>
      <c r="G194" s="5"/>
      <c r="M194" s="5" t="e">
        <f>+#REF!-L194</f>
        <v>#REF!</v>
      </c>
    </row>
    <row r="195" spans="2:14">
      <c r="B195" s="5"/>
      <c r="C195" s="5"/>
      <c r="D195" s="5"/>
      <c r="E195" s="5"/>
      <c r="F195" s="5"/>
      <c r="G195" s="5"/>
      <c r="M195" s="5" t="e">
        <f>+#REF!-L195</f>
        <v>#REF!</v>
      </c>
    </row>
    <row r="196" spans="2:14">
      <c r="B196" s="5"/>
      <c r="C196" s="5"/>
      <c r="D196" s="5"/>
      <c r="E196" s="5"/>
      <c r="F196" s="5"/>
      <c r="G196" s="5"/>
      <c r="M196" s="5" t="e">
        <f>+#REF!-L196</f>
        <v>#REF!</v>
      </c>
    </row>
    <row r="197" spans="2:14">
      <c r="B197" s="5"/>
      <c r="C197" s="5"/>
      <c r="D197" s="5"/>
      <c r="E197" s="5"/>
      <c r="F197" s="5"/>
      <c r="G197" s="5"/>
      <c r="M197" s="5" t="e">
        <f>+#REF!-L197</f>
        <v>#REF!</v>
      </c>
    </row>
    <row r="198" spans="2:14">
      <c r="B198" s="5"/>
      <c r="C198" s="5"/>
      <c r="D198" s="5"/>
      <c r="E198" s="5"/>
      <c r="F198" s="5"/>
      <c r="G198" s="5"/>
      <c r="M198" s="5" t="e">
        <f>+#REF!-L198</f>
        <v>#REF!</v>
      </c>
    </row>
    <row r="199" spans="2:14">
      <c r="B199" s="5"/>
      <c r="C199" s="5"/>
      <c r="D199" s="5"/>
      <c r="E199" s="5"/>
      <c r="F199" s="5"/>
      <c r="G199" s="5"/>
      <c r="M199" s="5" t="e">
        <f>+#REF!-L199</f>
        <v>#REF!</v>
      </c>
    </row>
    <row r="200" spans="2:14">
      <c r="B200" s="5"/>
      <c r="C200" s="5"/>
      <c r="D200" s="5"/>
      <c r="E200" s="5"/>
      <c r="F200" s="5"/>
      <c r="G200" s="5"/>
      <c r="M200" s="5" t="e">
        <f>+#REF!-L200</f>
        <v>#REF!</v>
      </c>
    </row>
    <row r="201" spans="2:14">
      <c r="B201" s="5"/>
      <c r="C201" s="5"/>
      <c r="D201" s="5"/>
      <c r="E201" s="5"/>
      <c r="F201" s="5"/>
      <c r="G201" s="5"/>
      <c r="M201" s="5" t="e">
        <f>+#REF!-L201</f>
        <v>#REF!</v>
      </c>
    </row>
    <row r="202" spans="2:14">
      <c r="B202" s="5"/>
      <c r="C202" s="5"/>
      <c r="D202" s="5"/>
      <c r="E202" s="5"/>
      <c r="F202" s="5"/>
      <c r="G202" s="5"/>
      <c r="M202" s="5" t="e">
        <f>+#REF!-L202</f>
        <v>#REF!</v>
      </c>
    </row>
    <row r="203" spans="2:14">
      <c r="B203" s="5"/>
      <c r="C203" s="5"/>
      <c r="D203" s="5"/>
      <c r="E203" s="5"/>
      <c r="F203" s="5"/>
      <c r="G203" s="5"/>
      <c r="M203" s="5" t="e">
        <f>+#REF!-L203</f>
        <v>#REF!</v>
      </c>
    </row>
    <row r="204" spans="2:14">
      <c r="B204" s="5"/>
      <c r="C204" s="5"/>
      <c r="D204" s="5"/>
      <c r="E204" s="5"/>
      <c r="F204" s="5"/>
      <c r="G204" s="5"/>
      <c r="N204" s="5" t="e">
        <f>+#REF!-L204</f>
        <v>#REF!</v>
      </c>
    </row>
    <row r="205" spans="2:14">
      <c r="B205" s="5"/>
      <c r="C205" s="5"/>
      <c r="D205" s="5"/>
      <c r="E205" s="5"/>
      <c r="F205" s="5"/>
      <c r="G205" s="5"/>
      <c r="N205" s="5" t="e">
        <f>+#REF!-L205</f>
        <v>#REF!</v>
      </c>
    </row>
    <row r="206" spans="2:14">
      <c r="B206" s="5"/>
      <c r="C206" s="5"/>
      <c r="D206" s="5"/>
      <c r="E206" s="5"/>
      <c r="F206" s="5"/>
      <c r="G206" s="5"/>
      <c r="N206" s="5" t="e">
        <f>+#REF!-L206</f>
        <v>#REF!</v>
      </c>
    </row>
    <row r="207" spans="2:14">
      <c r="B207" s="5"/>
      <c r="C207" s="5"/>
      <c r="D207" s="5"/>
      <c r="E207" s="5"/>
      <c r="F207" s="5"/>
      <c r="G207" s="5"/>
      <c r="N207" s="5" t="e">
        <f>+#REF!-L207</f>
        <v>#REF!</v>
      </c>
    </row>
    <row r="208" spans="2:14">
      <c r="B208" s="5"/>
      <c r="C208" s="5"/>
      <c r="D208" s="5"/>
      <c r="E208" s="5"/>
      <c r="F208" s="5"/>
      <c r="G208" s="5"/>
      <c r="N208" s="5" t="e">
        <f>+#REF!-L208</f>
        <v>#REF!</v>
      </c>
    </row>
  </sheetData>
  <pageMargins left="0.75" right="0.75" top="1" bottom="1" header="0.5" footer="0.5"/>
  <pageSetup paperSize="9" orientation="portrait" horizontalDpi="4294967292" verticalDpi="4294967292"/>
  <ignoredErrors>
    <ignoredError sqref="D44:F4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SINTESI annuali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enrico locatelli</cp:lastModifiedBy>
  <dcterms:created xsi:type="dcterms:W3CDTF">2017-11-24T13:20:35Z</dcterms:created>
  <dcterms:modified xsi:type="dcterms:W3CDTF">2017-11-24T13:22:01Z</dcterms:modified>
</cp:coreProperties>
</file>